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Year End\FY17\Mapping Documents\"/>
    </mc:Choice>
  </mc:AlternateContent>
  <bookViews>
    <workbookView xWindow="0" yWindow="0" windowWidth="23256" windowHeight="13020" firstSheet="1" activeTab="1"/>
  </bookViews>
  <sheets>
    <sheet name="2016 Changes" sheetId="3" r:id="rId1"/>
    <sheet name="Statement of Net Position" sheetId="1" r:id="rId2"/>
    <sheet name="Revenues &amp; Expenditures " sheetId="2" r:id="rId3"/>
  </sheets>
  <externalReferences>
    <externalReference r:id="rId4"/>
    <externalReference r:id="rId5"/>
  </externalReferences>
  <definedNames>
    <definedName name="AS2DocOpenMode" hidden="1">"AS2DocumentEdit"</definedName>
    <definedName name="ASD" localSheetId="0">'[1]Student Act SNP'!#REF!</definedName>
    <definedName name="ASD">'[1]Student Act SNP'!#REF!</definedName>
    <definedName name="Cash_Flows_Condensed_2002" localSheetId="0">#REF!</definedName>
    <definedName name="Cash_Flows_Condensed_2002">#REF!</definedName>
    <definedName name="Change_Total_Assets" localSheetId="0">'[2]Statement of Net Position'!#REF!</definedName>
    <definedName name="Change_Total_Assets">'[2]Statement of Net Position'!#REF!</definedName>
    <definedName name="Change_Total_Liabilities" localSheetId="0">'[2]Statement of Net Position'!#REF!</definedName>
    <definedName name="Change_Total_Liabilities">'[2]Statement of Net Position'!#REF!</definedName>
    <definedName name="Cumulative_Effect_Change_Accounting_Principle" localSheetId="0">'[2]Revenues &amp; Expenditures'!#REF!</definedName>
    <definedName name="Cumulative_Effect_Change_Accounting_Principle">'[2]Revenues &amp; Expenditures'!#REF!</definedName>
    <definedName name="Footnote_2a_Categorization_of_Cash" localSheetId="0">#REF!</definedName>
    <definedName name="Footnote_2a_Categorization_of_Cash">#REF!</definedName>
    <definedName name="Footnote_2b_Categorization_of_Investments" localSheetId="0">#REF!</definedName>
    <definedName name="Footnote_2b_Categorization_of_Investments">#REF!</definedName>
    <definedName name="Net_Assets_Condensed_2002" localSheetId="0">'[2]Statement of Net Position'!#REF!</definedName>
    <definedName name="Net_Assets_Condensed_2002">'[2]Statement of Net Position'!#REF!</definedName>
    <definedName name="_xlnm.Print_Area" localSheetId="2">'Revenues &amp; Expenditures '!$A$1:$I$76</definedName>
    <definedName name="_xlnm.Print_Area" localSheetId="1">'Statement of Net Position'!$A:$I</definedName>
    <definedName name="_xlnm.Print_Titles" localSheetId="2">'Revenues &amp; Expenditures '!$1:$4</definedName>
    <definedName name="_xlnm.Print_Titles" localSheetId="1">'Statement of Net Position'!$1:$5</definedName>
    <definedName name="Statement_of_Cash_Flows_1" localSheetId="0">#REF!</definedName>
    <definedName name="Statement_of_Cash_Flows_1">#REF!</definedName>
    <definedName name="Statement_of_Cash_Flows_2" localSheetId="0">#REF!</definedName>
    <definedName name="Statement_of_Cash_Flows_2">#REF!</definedName>
    <definedName name="Statement_of_Cash_Flows_Condensed" localSheetId="0">#REF!</definedName>
    <definedName name="Statement_of_Cash_Flows_Condensed">#REF!</definedName>
    <definedName name="Statement_of_Net_Assets_Condensed" localSheetId="0">'[2]Statement of Net Position'!#REF!</definedName>
    <definedName name="Statement_of_Net_Assets_Condensed">'[2]Statement of Net Position'!#REF!</definedName>
    <definedName name="Total_Net_Assets" localSheetId="0">'[2]Statement of Net Position'!#REF!</definedName>
    <definedName name="Total_Net_Assets">'[2]Statement of Net Position'!#REF!</definedName>
    <definedName name="totalassets">'[2]Statement of Net Position'!$C$22</definedName>
    <definedName name="Z_02EC08DA_C4FF_4BF8_8ABE_7A0BE76F9B48_.wvu.Cols" localSheetId="2" hidden="1">'Revenues &amp; Expenditures '!$D:$D</definedName>
    <definedName name="Z_02EC08DA_C4FF_4BF8_8ABE_7A0BE76F9B48_.wvu.PrintArea" localSheetId="2" hidden="1">'Revenues &amp; Expenditures '!$A$1:$J$87</definedName>
    <definedName name="Z_02EC08DA_C4FF_4BF8_8ABE_7A0BE76F9B48_.wvu.PrintArea" localSheetId="1" hidden="1">'Statement of Net Position'!$A$1:$H$102</definedName>
    <definedName name="Z_02EC08DA_C4FF_4BF8_8ABE_7A0BE76F9B48_.wvu.PrintTitles" localSheetId="2" hidden="1">'Revenues &amp; Expenditures '!$1:$4</definedName>
    <definedName name="Z_02EC08DA_C4FF_4BF8_8ABE_7A0BE76F9B48_.wvu.PrintTitles" localSheetId="1" hidden="1">'Statement of Net Position'!$1:$5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2" l="1"/>
  <c r="F68" i="2"/>
  <c r="C68" i="2"/>
  <c r="F59" i="2"/>
  <c r="C59" i="2"/>
  <c r="F44" i="2"/>
  <c r="C44" i="2"/>
  <c r="F43" i="2"/>
  <c r="C43" i="2"/>
  <c r="C39" i="2"/>
  <c r="F38" i="2"/>
  <c r="C38" i="2"/>
  <c r="C37" i="2"/>
  <c r="C24" i="2"/>
  <c r="C31" i="2" s="1"/>
  <c r="F20" i="2"/>
  <c r="F19" i="2"/>
  <c r="F12" i="2"/>
  <c r="C83" i="1"/>
  <c r="C85" i="2" s="1"/>
  <c r="E83" i="1"/>
  <c r="F85" i="2" s="1"/>
  <c r="E79" i="1"/>
  <c r="E80" i="1" s="1"/>
  <c r="C79" i="1"/>
  <c r="C80" i="1" s="1"/>
  <c r="E71" i="1"/>
  <c r="C71" i="1"/>
  <c r="E58" i="1"/>
  <c r="C58" i="1"/>
  <c r="E39" i="1"/>
  <c r="C39" i="1"/>
  <c r="E32" i="1"/>
  <c r="C32" i="1"/>
  <c r="E19" i="1"/>
  <c r="C19" i="1"/>
  <c r="F31" i="2" l="1"/>
  <c r="C72" i="1"/>
  <c r="F45" i="2"/>
  <c r="C45" i="2"/>
  <c r="C46" i="2" s="1"/>
  <c r="C60" i="2" s="1"/>
  <c r="C69" i="2" s="1"/>
  <c r="E33" i="1"/>
  <c r="E72" i="1"/>
  <c r="C33" i="1"/>
  <c r="F46" i="2" l="1"/>
  <c r="F60" i="2" s="1"/>
  <c r="F69" i="2" s="1"/>
  <c r="F75" i="2" s="1"/>
  <c r="C72" i="2" s="1"/>
  <c r="C74" i="2" s="1"/>
  <c r="C75" i="2" s="1"/>
  <c r="C84" i="2" s="1"/>
  <c r="C86" i="2" s="1"/>
  <c r="C86" i="1"/>
  <c r="E86" i="1"/>
  <c r="F84" i="2" l="1"/>
  <c r="F86" i="2" s="1"/>
</calcChain>
</file>

<file path=xl/comments1.xml><?xml version="1.0" encoding="utf-8"?>
<comments xmlns="http://schemas.openxmlformats.org/spreadsheetml/2006/main">
  <authors>
    <author xml:space="preserve"> Board of Regents</author>
  </authors>
  <commentList>
    <comment ref="C22" authorId="0" shapeId="0">
      <text>
        <r>
          <rPr>
            <b/>
            <sz val="8"/>
            <color indexed="81"/>
            <rFont val="Tahoma"/>
            <family val="2"/>
          </rPr>
          <t xml:space="preserve"> Board of Regents:</t>
        </r>
        <r>
          <rPr>
            <sz val="8"/>
            <color indexed="81"/>
            <rFont val="Tahoma"/>
            <family val="2"/>
          </rPr>
          <t xml:space="preserve">
Includes cash that will not be used in the next 12 months and is externally restricted.  Example - endowment corpus.  (J.E. # YE-34)
</t>
        </r>
      </text>
    </comment>
    <comment ref="C28" authorId="0" shapeId="0">
      <text>
        <r>
          <rPr>
            <b/>
            <sz val="8"/>
            <color indexed="81"/>
            <rFont val="Tahoma"/>
            <family val="2"/>
          </rPr>
          <t xml:space="preserve"> Board of Regents:</t>
        </r>
        <r>
          <rPr>
            <sz val="8"/>
            <color indexed="81"/>
            <rFont val="Tahoma"/>
            <family val="2"/>
          </rPr>
          <t xml:space="preserve">
J.E. # YE-3 Book changes in FMV of Investments
(Includes BOR Legal Fund, Balanced Income Fund and BOR Total Return Fund)
(Amount on SNA does not agree with amount on YE-3)
</t>
        </r>
      </text>
    </comment>
    <comment ref="C30" authorId="0" shapeId="0">
      <text>
        <r>
          <rPr>
            <b/>
            <sz val="8"/>
            <color indexed="81"/>
            <rFont val="Tahoma"/>
            <family val="2"/>
          </rPr>
          <t xml:space="preserve"> Board of Regents:</t>
        </r>
        <r>
          <rPr>
            <sz val="8"/>
            <color indexed="81"/>
            <rFont val="Tahoma"/>
            <family val="2"/>
          </rPr>
          <t xml:space="preserve">
Must agree to 
 Note 6
</t>
        </r>
      </text>
    </comment>
  </commentList>
</comments>
</file>

<file path=xl/sharedStrings.xml><?xml version="1.0" encoding="utf-8"?>
<sst xmlns="http://schemas.openxmlformats.org/spreadsheetml/2006/main" count="295" uniqueCount="267">
  <si>
    <t xml:space="preserve">Peachtree University </t>
  </si>
  <si>
    <t>ASSETS</t>
  </si>
  <si>
    <t>Current Assets</t>
  </si>
  <si>
    <t>Cash and cash equivalents</t>
  </si>
  <si>
    <t>111xxx,112xxx,1181xx,118200,1185xx, 1191xx, 1192xx, 1193xx,1194xx</t>
  </si>
  <si>
    <t>Short-term investments</t>
  </si>
  <si>
    <t>1198xx</t>
  </si>
  <si>
    <t xml:space="preserve">Accounts receivable, net (Note 3) </t>
  </si>
  <si>
    <t>Rec.-Federal Financial Assistance</t>
  </si>
  <si>
    <t>124xxx</t>
  </si>
  <si>
    <t>(Except funds 12xxx)</t>
  </si>
  <si>
    <t>Rec.-State General Appropriations</t>
  </si>
  <si>
    <t>123xxx</t>
  </si>
  <si>
    <t>Rec.- Other</t>
  </si>
  <si>
    <t>Due From Affiliated Organizations</t>
  </si>
  <si>
    <t>1268xx</t>
  </si>
  <si>
    <t>Inventories</t>
  </si>
  <si>
    <t>141xxx, and 142xxx</t>
  </si>
  <si>
    <t>Prepaid Items</t>
  </si>
  <si>
    <t>Other assets</t>
  </si>
  <si>
    <t>1260xx, 2180xx</t>
  </si>
  <si>
    <t>Total Current Assets</t>
  </si>
  <si>
    <t>Noncurrent Assets</t>
  </si>
  <si>
    <t>Noncurrent Cash (Externally Restricted)</t>
  </si>
  <si>
    <t>1580xx, 1581xx</t>
  </si>
  <si>
    <t>Short-Term Investments (Externally Restricted)</t>
  </si>
  <si>
    <t>1582xx</t>
  </si>
  <si>
    <t>Investments (Externally Restricted)</t>
  </si>
  <si>
    <t>15xxxx (except 158xxx) for Funds 2xxxx, 30xxx, 40xxx, 41xxx</t>
  </si>
  <si>
    <t>1269xx (Except 126960 and 126970)</t>
  </si>
  <si>
    <t>14a</t>
  </si>
  <si>
    <t>Due From USO - Capital Liability Reserve Fund</t>
  </si>
  <si>
    <t>14b</t>
  </si>
  <si>
    <t>Due From Institutions - Capital Liability Reserve Fund</t>
  </si>
  <si>
    <t>Investments</t>
  </si>
  <si>
    <t>Notes receivable, net</t>
  </si>
  <si>
    <t>122xxx</t>
  </si>
  <si>
    <t>Capital assets, net</t>
  </si>
  <si>
    <t>16xxxx</t>
  </si>
  <si>
    <t>Total Noncurrent Assets</t>
  </si>
  <si>
    <t>TOTAL ASSETS</t>
  </si>
  <si>
    <t>17a</t>
  </si>
  <si>
    <t>Deferred Outflows of Resources</t>
  </si>
  <si>
    <t>17b</t>
  </si>
  <si>
    <t>Deferred Amount on Debt Refunding</t>
  </si>
  <si>
    <t>17c</t>
  </si>
  <si>
    <t>Deferred Amount on Defined Benefit Pension Plan</t>
  </si>
  <si>
    <t>17d</t>
  </si>
  <si>
    <t>Other Deferred Outflows of Resources</t>
  </si>
  <si>
    <t>1700xx, 170900</t>
  </si>
  <si>
    <t>Total Deferred Outflows of Resources</t>
  </si>
  <si>
    <t>LIABILITIES</t>
  </si>
  <si>
    <t>Current Liabilities</t>
  </si>
  <si>
    <t>Accounts Payable</t>
  </si>
  <si>
    <t>Salaries Payable</t>
  </si>
  <si>
    <t>2121xx</t>
  </si>
  <si>
    <t>Benefits Payable</t>
  </si>
  <si>
    <t>23xxx, 291700</t>
  </si>
  <si>
    <t>Contracts Payable</t>
  </si>
  <si>
    <t>Retainages Payable</t>
  </si>
  <si>
    <t>Deposits</t>
  </si>
  <si>
    <t>214xxx</t>
  </si>
  <si>
    <t>Advances (Including Tuition &amp; Fees)</t>
  </si>
  <si>
    <t>216xxx,217xxx</t>
  </si>
  <si>
    <t>Other liabilities</t>
  </si>
  <si>
    <t>2190xx except for 219001, 219002, 219003, 219004, 219005</t>
  </si>
  <si>
    <t>Deposits held for other organizations</t>
  </si>
  <si>
    <t>24xxxx,25xxxx</t>
  </si>
  <si>
    <t>Lease Purchase Obligations</t>
  </si>
  <si>
    <t>2194xx</t>
  </si>
  <si>
    <t>Compensated absences</t>
  </si>
  <si>
    <t>2871xx</t>
  </si>
  <si>
    <t>Due to Affiliated Organizations</t>
  </si>
  <si>
    <t>2188xx</t>
  </si>
  <si>
    <t>Due to USO - Capital Liability Reserve Fund</t>
  </si>
  <si>
    <t>Notes and Loans Payable</t>
  </si>
  <si>
    <t>2195xx</t>
  </si>
  <si>
    <t xml:space="preserve">           Pollution Remediation</t>
  </si>
  <si>
    <t xml:space="preserve">           Claims and Judgements</t>
  </si>
  <si>
    <t>Total Current Liabilities</t>
  </si>
  <si>
    <t>Noncurrent Liabilities</t>
  </si>
  <si>
    <t xml:space="preserve">           Lease Purchase Obligations</t>
  </si>
  <si>
    <t xml:space="preserve">           Advances (Including Tuition &amp; Fees)</t>
  </si>
  <si>
    <t>2913xx,2914xx</t>
  </si>
  <si>
    <t xml:space="preserve">           Compensated Absences</t>
  </si>
  <si>
    <t>2971xx</t>
  </si>
  <si>
    <t xml:space="preserve">           Due to USO - Capital Liability Reserve Fund</t>
  </si>
  <si>
    <t xml:space="preserve">           Net Pension Liability</t>
  </si>
  <si>
    <t>2915xx</t>
  </si>
  <si>
    <t xml:space="preserve">           Other Post-Employement Benefit Liability</t>
  </si>
  <si>
    <t>291600</t>
  </si>
  <si>
    <t xml:space="preserve">           Other liabilities</t>
  </si>
  <si>
    <t xml:space="preserve">           Due To Affiliated Organizations</t>
  </si>
  <si>
    <t>2189xx</t>
  </si>
  <si>
    <t xml:space="preserve">           Notes and Loans Payable</t>
  </si>
  <si>
    <t>2912xx</t>
  </si>
  <si>
    <t>219002</t>
  </si>
  <si>
    <t>Total Noncurrent Liabilities</t>
  </si>
  <si>
    <t>TOTAL LIABILITIES</t>
  </si>
  <si>
    <t>Deferred Inflows of Resources</t>
  </si>
  <si>
    <t>Deferred gain on debt refundng</t>
  </si>
  <si>
    <t>Deferred Grants Received in Advance of Timing Requirements</t>
  </si>
  <si>
    <t>2984xx</t>
  </si>
  <si>
    <t>Deferred service concession arrangement receipts</t>
  </si>
  <si>
    <t>Deferred Defined Benefit Pension Plan</t>
  </si>
  <si>
    <t>2982xx</t>
  </si>
  <si>
    <t>Other Deferred Inflows of Resources</t>
  </si>
  <si>
    <t>2980xx, 2989xx</t>
  </si>
  <si>
    <t>Total Deferred Inflows of Resources</t>
  </si>
  <si>
    <t>NET POSITION</t>
  </si>
  <si>
    <t>Unrestricted</t>
  </si>
  <si>
    <t>TOTAL NET POSITION</t>
  </si>
  <si>
    <t>Calculation check point</t>
  </si>
  <si>
    <t>(If not -0-, find problem)</t>
  </si>
  <si>
    <t>Peachtree University</t>
  </si>
  <si>
    <t>for the Year Ended June 30, 2016</t>
  </si>
  <si>
    <t>Row #</t>
  </si>
  <si>
    <t>REVENUES</t>
  </si>
  <si>
    <t>Operating Revenues</t>
  </si>
  <si>
    <t>Student tuition and fees  (net)</t>
  </si>
  <si>
    <t>40xxxx(except 4013xx, 4023xx, 4033xx, 4043xx, 4053xx, 4063xx, 4073xx, 4083xx, 408410, 408502, 408602, 409999),453xxx and 454xxx</t>
  </si>
  <si>
    <t>Except Funds 12xxx</t>
  </si>
  <si>
    <r>
      <t xml:space="preserve">    Less:  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>Scholarship Allowance</t>
    </r>
  </si>
  <si>
    <r>
      <t>4013xx, 4023xx, 4033xx, 4043xx, 4053xx, 4063xx, 4073xx, 4083xx, 408410, 408502, 408602,</t>
    </r>
    <r>
      <rPr>
        <sz val="10"/>
        <rFont val="Arial"/>
        <family val="2"/>
      </rPr>
      <t xml:space="preserve"> 409999</t>
    </r>
  </si>
  <si>
    <t>Federal appropriations</t>
  </si>
  <si>
    <t xml:space="preserve">4111xx </t>
  </si>
  <si>
    <t>Grants and Contracts</t>
  </si>
  <si>
    <t xml:space="preserve">Federal </t>
  </si>
  <si>
    <t>421000,4211xx, 4219xx, 4721xx, 425998</t>
  </si>
  <si>
    <t>Federal Stimulus</t>
  </si>
  <si>
    <t xml:space="preserve">State </t>
  </si>
  <si>
    <t>422xxx, and 4722xx</t>
  </si>
  <si>
    <t>Other</t>
  </si>
  <si>
    <t>423xxx and 4723xx , 424xxx and 4724xxx</t>
  </si>
  <si>
    <t>Sales and services</t>
  </si>
  <si>
    <t>441xxx, 449xxx, 452xxx, 4600xx</t>
  </si>
  <si>
    <t>Rents and Royalties</t>
  </si>
  <si>
    <t>451xxx</t>
  </si>
  <si>
    <t>Auxiliary enterprises</t>
  </si>
  <si>
    <t>Residence Halls</t>
  </si>
  <si>
    <r>
      <t xml:space="preserve">Accounts 40xxxx through 479999; </t>
    </r>
    <r>
      <rPr>
        <sz val="10"/>
        <rFont val="Arial"/>
        <family val="2"/>
      </rPr>
      <t xml:space="preserve"> (fund 12210)</t>
    </r>
  </si>
  <si>
    <t>Bookstore</t>
  </si>
  <si>
    <t>Accounts 40xxxx through 479999;  (fund 12230)</t>
  </si>
  <si>
    <t>Food Services</t>
  </si>
  <si>
    <t>Accounts 40xxxx through 479999;  (fund 12220)</t>
  </si>
  <si>
    <t>Parking/Transportation</t>
  </si>
  <si>
    <t>Accounts 40xxxx through 479999;  (fund 12250)</t>
  </si>
  <si>
    <t>Health Services</t>
  </si>
  <si>
    <t>Accounts 40xxxx through 479999;  (fund 12240)</t>
  </si>
  <si>
    <t>Intercollegiate Athletics</t>
  </si>
  <si>
    <t>Accounts 40xxxx through 479999;  (fund 12280)</t>
  </si>
  <si>
    <t>Other Organizations</t>
  </si>
  <si>
    <t>Accounts 40xxxx through 479999;  (funds 12260, 12270)</t>
  </si>
  <si>
    <t>Other operating revenues</t>
  </si>
  <si>
    <t xml:space="preserve">         TOTAL OPERATING REVENUES</t>
  </si>
  <si>
    <t>Expenses</t>
  </si>
  <si>
    <t>Operating expenses</t>
  </si>
  <si>
    <t xml:space="preserve">        TOTAL OPERATING EXPENSES</t>
  </si>
  <si>
    <t xml:space="preserve">        OPERATING INCOME (LOSS)</t>
  </si>
  <si>
    <t>NONOPERATING REVENUES (EXPENSES)</t>
  </si>
  <si>
    <t>State appropriations</t>
  </si>
  <si>
    <t>4801xx, 4802xx</t>
  </si>
  <si>
    <t>Federal</t>
  </si>
  <si>
    <t>4911xx, 4941xx</t>
  </si>
  <si>
    <t>State</t>
  </si>
  <si>
    <t>4912xx,4942xx</t>
  </si>
  <si>
    <t>4913xx,4914xx,4943xx,4944xx</t>
  </si>
  <si>
    <t>Gifts</t>
  </si>
  <si>
    <t>Investment income</t>
  </si>
  <si>
    <t>Interest expense</t>
  </si>
  <si>
    <t>8182xx</t>
  </si>
  <si>
    <t>Other nonoperating revenues and expenses</t>
  </si>
  <si>
    <t>NET NONOPERATING REVENUES</t>
  </si>
  <si>
    <t>INCOME BEFORE OTHER REVENUES, EXPENSES, GAINS, OR LOSS</t>
  </si>
  <si>
    <t>Capital Grants and gifts</t>
  </si>
  <si>
    <t>4852xx</t>
  </si>
  <si>
    <t>4854xx</t>
  </si>
  <si>
    <t>4856xx,4858xx</t>
  </si>
  <si>
    <t>Additions to permanent endowments</t>
  </si>
  <si>
    <t>Special item</t>
  </si>
  <si>
    <t>497xxx</t>
  </si>
  <si>
    <t xml:space="preserve">         TOTAL OTHER REVENUES</t>
  </si>
  <si>
    <t xml:space="preserve">         INCREASE IN NET POSITION</t>
  </si>
  <si>
    <t>Net Position</t>
  </si>
  <si>
    <t>Net position-beginning of year, as originally reported</t>
  </si>
  <si>
    <t>Period 0 through Period 12, acct 3xxxxx</t>
  </si>
  <si>
    <t>Prior year adjustments</t>
  </si>
  <si>
    <t>Net position-beginning of year, restated</t>
  </si>
  <si>
    <t>Net position-end of year</t>
  </si>
  <si>
    <t xml:space="preserve">Check Point C73/F73 must equal </t>
  </si>
  <si>
    <t>Statement of Net Position C50/E50</t>
  </si>
  <si>
    <t>If not -0-, find problem</t>
  </si>
  <si>
    <t>Statement of Unrestricted Net Position, Exclusive of Plant</t>
  </si>
  <si>
    <t>Ledgers:  Actuals, GAAP</t>
  </si>
  <si>
    <t>13xxxx except 1332xx</t>
  </si>
  <si>
    <t>2110xx, 2114xx (except 211450), 2115xx, 2116xx, 211999, 2122xx, 213xxx, 215xxx, 2198xx, 2199xx, 221xxx, 222xxx, 223xxx, 224xxx, 225xxx, 226xxx, 227xxx, 228xxx, 229xxx, 2182xx, 2185xx, 2187xx</t>
  </si>
  <si>
    <t>21195x</t>
  </si>
  <si>
    <t>2983xx, except 298301</t>
  </si>
  <si>
    <t>Funds:  10xxx, 11xxx (except Fund 11921), 12xxx, 13000, 14000, 15000, 16000, 50000</t>
  </si>
  <si>
    <t>3xxxx, 2911xx, 1332xx, 170100, 211450, 21197x, 21198x, 2981xx, 298301</t>
  </si>
  <si>
    <t>Instructional</t>
  </si>
  <si>
    <t>Research</t>
  </si>
  <si>
    <t>Public Service</t>
  </si>
  <si>
    <t>Academic Support</t>
  </si>
  <si>
    <t>Student Services</t>
  </si>
  <si>
    <t>Institutional Support</t>
  </si>
  <si>
    <t>Plant</t>
  </si>
  <si>
    <t>Scholarships &amp; Fellowships</t>
  </si>
  <si>
    <t>Auxiliary</t>
  </si>
  <si>
    <t>Unallocated/Other</t>
  </si>
  <si>
    <t>Statement of Revenues, Expenses and Changes in Unrestricted Net Position, Exclusive of Plant</t>
  </si>
  <si>
    <t>IMPORTANT CAVEAT:</t>
  </si>
  <si>
    <t>Unrestricted assets limited to plant, held in categories other than plant, must be excluded from URNP w/o plant.</t>
  </si>
  <si>
    <t>Examples of URNP limited to plant might be debt proceeds held not yet spent limited to construction projects, debt reserves</t>
  </si>
  <si>
    <t xml:space="preserve">established by bond covenants, etc.  Any funds limited to plant-use, even if held in unrestricted cash, should not be included in </t>
  </si>
  <si>
    <t>unrestricted net position exclusive of plant.</t>
  </si>
  <si>
    <t xml:space="preserve">Think of it this way, the funds are not available for day-to-day use by the institution.  They only fall into unrestricted net position </t>
  </si>
  <si>
    <t>because they are not donor-restricted.</t>
  </si>
  <si>
    <t>Note:  This new report is for institutions undergoing SACS reaccreditation and is not necessary for annual GAAP or</t>
  </si>
  <si>
    <t>Budget basis reporting.  This report may require adjustment if plant-related activity is recorded in any of the funds</t>
  </si>
  <si>
    <t>that are pulled into the report or if the report is out of balance, due to Funds being out of balance on the G/L.</t>
  </si>
  <si>
    <t>This report was created to satisfy Core Requirement 2.11.1 (2) of the 'Principles of Accreditation' publication</t>
  </si>
  <si>
    <t>at:  http://www.sacscoc.org/pdf/2008%20Interim%20Principles%200108.pdf</t>
  </si>
  <si>
    <t>Changes to FY2016 Mapping document</t>
  </si>
  <si>
    <t>Date</t>
  </si>
  <si>
    <t>Report</t>
  </si>
  <si>
    <t>Column/Row/Line</t>
  </si>
  <si>
    <t>Change</t>
  </si>
  <si>
    <t>SNP</t>
  </si>
  <si>
    <t>G45 - Line 21</t>
  </si>
  <si>
    <t>Excluded acct 211999 due to duplication with accounts payable.</t>
  </si>
  <si>
    <t>21a</t>
  </si>
  <si>
    <t>492xxx,4931xx,4933xx,494500, 499xxx, 792xxx, 498998</t>
  </si>
  <si>
    <t>2911xx</t>
  </si>
  <si>
    <t>2981xx</t>
  </si>
  <si>
    <t>Change mapping to 12xxxx (except for 122xxx, 123xxx, 124xxx, 1260xx, 1268xx,1269xx)</t>
  </si>
  <si>
    <t>12xxxx (except for 122xxx, 123xxx, 124xxx, 1260xx, 1268xx,1269xx)</t>
  </si>
  <si>
    <t>15xxxx (except 158xxx)</t>
  </si>
  <si>
    <t>Removed " for all Funds except 2xxxx, 30xxx, 40xxx, 41xxx"</t>
  </si>
  <si>
    <t>G28</t>
  </si>
  <si>
    <t>G14</t>
  </si>
  <si>
    <t>4131xx,442xxx,470xxx, 473xxx, 478xxx</t>
  </si>
  <si>
    <t>Remove exclusion for accounts 431xxx and 486xxx for Funds 30 and 31 only</t>
  </si>
  <si>
    <t xml:space="preserve">Revenues &amp; Expenditures </t>
  </si>
  <si>
    <t>H30</t>
  </si>
  <si>
    <t>Add exclusions for 8182xx and 792xxx</t>
  </si>
  <si>
    <t>H36 - 44</t>
  </si>
  <si>
    <t>H55</t>
  </si>
  <si>
    <t>Remove "for all funds except 40000"</t>
  </si>
  <si>
    <t>H56</t>
  </si>
  <si>
    <t>Remove exclusion for account 486xxx for "except Funds 30 and 31"</t>
  </si>
  <si>
    <t>Remove Fund 40000 only</t>
  </si>
  <si>
    <t>H66</t>
  </si>
  <si>
    <t>5xxxxx-951xxx (except for 8182xx &amp; 792xxx), 2911xx, 1332xx, 170100, 211450, 21197x, 21198x, 2981xx, 298301; Program 11xxx</t>
  </si>
  <si>
    <t>5xxxxx-951xxx (except for 8182xx &amp; 792xxx), 2911xx, 1332xx, 170100, 211450, 21197x, 21198x, 2981xx, 298301; Program 12xxx</t>
  </si>
  <si>
    <t>5xxxxx-951xxx (except for 8182xx &amp; 792xxx), 2911xx, 1332xx, 170100, 211450, 21197x, 21198x, 2981xx, 298301; Program 13xxx</t>
  </si>
  <si>
    <t>5xxxxx-951xxx (except for 8182xx &amp; 792xxx), 2911xx, 1332xx, 170100, 211450, 21197x, 21198x, 2981xx, 298301; Program 14xxx</t>
  </si>
  <si>
    <t>5xxxxx-951xxx (except for 8182xx &amp; 792xxx), 2911xx, 1332xx, 170100, 211450, 21197x, 21198x, 2981xx, 298301; Program 15xxx</t>
  </si>
  <si>
    <t>5xxxxx-951xxx (except for 8182xx &amp; 792xxx), 2911xx, 1332xx, 170100, 211450, 21197x, 21198x, 2981xx, 298301; Program 16xxx</t>
  </si>
  <si>
    <t>5xxxxx-951xxx (except for 8182xx &amp; 792xxx), 2911xx, 1332xx, 170100, 211450, 21197x, 21198x, 2981xx, 298301; Program 17xxx</t>
  </si>
  <si>
    <t>5xxxxx-951xxx (except for 8182xx &amp; 792xxx), 2911xx, 1332xx, 170100, 211450, 21197x, 21198x, 2981xx, 298301; Program 18xxx</t>
  </si>
  <si>
    <t>5xxxxx-951xxx (except for 8182xx &amp; 792xxx), 2911xx, 1332xx, 170100, 211450, 21197x, 21198x, 2981xx, 298301; Program 2xxxx</t>
  </si>
  <si>
    <t>5xxxxx-951xxx (except for 8182xx &amp; 792xxx), 2911xx, 1332xx, 170100, 211450, 21197x, 21198x, 2981xx, 298301; Program 32xxx, No Program codes and All Zero Program codes</t>
  </si>
  <si>
    <t xml:space="preserve">4851xx,4853xx,4855xx,4857xx, 4859xx </t>
  </si>
  <si>
    <t>481xxx-&gt;484xxx,4932xx, 486xxx,487xxx&gt;490xxx, 4934xx,4951xx</t>
  </si>
  <si>
    <t xml:space="preserve">4859xx </t>
  </si>
  <si>
    <t>2119xx except 21198x, 21195x,21197x, and 211999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</si>
</sst>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</numFmts>
  <fonts count="18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strike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rgb="FFFF0000"/>
      <name val="Arial"/>
      <family val="2"/>
    </font>
    <font>
      <b/>
      <strike/>
      <sz val="10"/>
      <name val="Arial"/>
      <family val="2"/>
    </font>
    <font>
      <b/>
      <sz val="10"/>
      <name val="Times New Roman"/>
      <family val="1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</cellStyleXfs>
  <cellXfs count="143">
    <xf numFmtId="0" fontId="0" fillId="0" borderId="0" xfId="0"/>
    <xf numFmtId="0" fontId="0" fillId="0" borderId="0" xfId="0" applyFill="1"/>
    <xf numFmtId="164" fontId="1" fillId="0" borderId="0" xfId="0" applyNumberFormat="1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Border="1"/>
    <xf numFmtId="0" fontId="1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left" indent="2"/>
    </xf>
    <xf numFmtId="5" fontId="0" fillId="0" borderId="0" xfId="0" applyNumberFormat="1"/>
    <xf numFmtId="44" fontId="0" fillId="2" borderId="0" xfId="2" applyFont="1" applyFill="1"/>
    <xf numFmtId="44" fontId="0" fillId="0" borderId="0" xfId="2" applyFont="1" applyFill="1"/>
    <xf numFmtId="0" fontId="0" fillId="0" borderId="0" xfId="0" applyAlignment="1">
      <alignment horizontal="left"/>
    </xf>
    <xf numFmtId="7" fontId="5" fillId="0" borderId="0" xfId="0" applyNumberFormat="1" applyFont="1" applyFill="1" applyProtection="1">
      <protection locked="0"/>
    </xf>
    <xf numFmtId="0" fontId="0" fillId="2" borderId="0" xfId="0" applyFill="1"/>
    <xf numFmtId="0" fontId="3" fillId="0" borderId="0" xfId="0" applyFont="1" applyFill="1" applyAlignment="1">
      <alignment horizontal="left"/>
    </xf>
    <xf numFmtId="39" fontId="5" fillId="0" borderId="0" xfId="0" applyNumberFormat="1" applyFont="1" applyFill="1" applyProtection="1">
      <protection locked="0"/>
    </xf>
    <xf numFmtId="39" fontId="0" fillId="2" borderId="0" xfId="0" applyNumberFormat="1" applyFill="1"/>
    <xf numFmtId="0" fontId="0" fillId="0" borderId="0" xfId="0" applyFill="1" applyAlignment="1">
      <alignment horizontal="left" indent="4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indent="5"/>
    </xf>
    <xf numFmtId="0" fontId="0" fillId="0" borderId="0" xfId="0" applyFill="1" applyAlignment="1">
      <alignment horizontal="left" indent="5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Alignment="1">
      <alignment horizontal="center"/>
    </xf>
    <xf numFmtId="39" fontId="5" fillId="0" borderId="0" xfId="0" applyNumberFormat="1" applyFont="1" applyFill="1" applyBorder="1" applyProtection="1">
      <protection locked="0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39" fontId="5" fillId="0" borderId="1" xfId="0" applyNumberFormat="1" applyFont="1" applyFill="1" applyBorder="1" applyProtection="1">
      <protection locked="0"/>
    </xf>
    <xf numFmtId="39" fontId="6" fillId="0" borderId="0" xfId="0" applyNumberFormat="1" applyFont="1" applyFill="1" applyAlignment="1">
      <alignment horizontal="right"/>
    </xf>
    <xf numFmtId="39" fontId="0" fillId="0" borderId="0" xfId="0" applyNumberFormat="1" applyFill="1"/>
    <xf numFmtId="0" fontId="2" fillId="0" borderId="0" xfId="0" applyFont="1" applyFill="1" applyAlignment="1">
      <alignment horizontal="left" indent="4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horizontal="left" indent="6"/>
    </xf>
    <xf numFmtId="39" fontId="6" fillId="0" borderId="2" xfId="0" applyNumberFormat="1" applyFont="1" applyFill="1" applyBorder="1"/>
    <xf numFmtId="39" fontId="6" fillId="0" borderId="0" xfId="0" applyNumberFormat="1" applyFont="1" applyFill="1" applyBorder="1"/>
    <xf numFmtId="0" fontId="3" fillId="0" borderId="0" xfId="0" applyFont="1" applyFill="1" applyAlignment="1">
      <alignment horizontal="left" indent="4"/>
    </xf>
    <xf numFmtId="0" fontId="2" fillId="0" borderId="0" xfId="0" applyFont="1" applyFill="1" applyAlignment="1">
      <alignment horizontal="left" wrapText="1" indent="4"/>
    </xf>
    <xf numFmtId="43" fontId="0" fillId="0" borderId="0" xfId="1" applyFont="1" applyFill="1" applyBorder="1"/>
    <xf numFmtId="0" fontId="3" fillId="0" borderId="0" xfId="0" applyFont="1" applyFill="1" applyAlignment="1">
      <alignment horizontal="left" indent="3"/>
    </xf>
    <xf numFmtId="44" fontId="0" fillId="0" borderId="3" xfId="2" applyFont="1" applyFill="1" applyBorder="1"/>
    <xf numFmtId="0" fontId="1" fillId="0" borderId="0" xfId="0" applyFont="1" applyFill="1"/>
    <xf numFmtId="0" fontId="3" fillId="0" borderId="0" xfId="0" applyFont="1" applyFill="1" applyAlignment="1">
      <alignment horizontal="left" indent="2"/>
    </xf>
    <xf numFmtId="0" fontId="7" fillId="0" borderId="0" xfId="0" applyFont="1" applyFill="1"/>
    <xf numFmtId="0" fontId="0" fillId="0" borderId="0" xfId="0" quotePrefix="1" applyFill="1" applyAlignment="1">
      <alignment horizontal="center"/>
    </xf>
    <xf numFmtId="39" fontId="6" fillId="0" borderId="4" xfId="0" applyNumberFormat="1" applyFont="1" applyFill="1" applyBorder="1"/>
    <xf numFmtId="0" fontId="9" fillId="0" borderId="0" xfId="3" applyFont="1" applyFill="1" applyBorder="1" applyAlignment="1">
      <alignment horizontal="left" indent="1"/>
    </xf>
    <xf numFmtId="0" fontId="9" fillId="0" borderId="0" xfId="3" applyFont="1" applyFill="1" applyBorder="1" applyAlignment="1">
      <alignment horizontal="left" wrapText="1" indent="1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indent="6"/>
    </xf>
    <xf numFmtId="39" fontId="6" fillId="0" borderId="3" xfId="0" applyNumberFormat="1" applyFont="1" applyFill="1" applyBorder="1"/>
    <xf numFmtId="5" fontId="0" fillId="0" borderId="0" xfId="0" applyNumberFormat="1" applyFill="1"/>
    <xf numFmtId="0" fontId="3" fillId="0" borderId="0" xfId="0" applyFont="1" applyFill="1"/>
    <xf numFmtId="5" fontId="10" fillId="0" borderId="0" xfId="0" applyNumberFormat="1" applyFont="1" applyFill="1"/>
    <xf numFmtId="0" fontId="0" fillId="3" borderId="0" xfId="0" applyFill="1"/>
    <xf numFmtId="0" fontId="2" fillId="0" borderId="0" xfId="0" applyFont="1" applyFill="1" applyAlignment="1">
      <alignment horizontal="left" indent="3"/>
    </xf>
    <xf numFmtId="43" fontId="2" fillId="0" borderId="0" xfId="1" applyFont="1" applyFill="1" applyBorder="1"/>
    <xf numFmtId="43" fontId="2" fillId="0" borderId="1" xfId="1" applyFont="1" applyFill="1" applyBorder="1"/>
    <xf numFmtId="43" fontId="0" fillId="0" borderId="1" xfId="1" applyFont="1" applyFill="1" applyBorder="1"/>
    <xf numFmtId="44" fontId="2" fillId="0" borderId="1" xfId="0" applyNumberFormat="1" applyFont="1" applyFill="1" applyBorder="1"/>
    <xf numFmtId="44" fontId="6" fillId="0" borderId="3" xfId="2" applyNumberFormat="1" applyFont="1" applyFill="1" applyBorder="1"/>
    <xf numFmtId="0" fontId="6" fillId="0" borderId="0" xfId="0" applyFont="1" applyFill="1"/>
    <xf numFmtId="0" fontId="0" fillId="0" borderId="0" xfId="0" quotePrefix="1" applyFill="1"/>
    <xf numFmtId="0" fontId="10" fillId="0" borderId="0" xfId="0" applyFont="1" applyFill="1"/>
    <xf numFmtId="0" fontId="11" fillId="0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4" fillId="0" borderId="0" xfId="0" applyFont="1" applyFill="1" applyAlignment="1"/>
    <xf numFmtId="0" fontId="3" fillId="0" borderId="1" xfId="0" applyFont="1" applyFill="1" applyBorder="1"/>
    <xf numFmtId="0" fontId="2" fillId="0" borderId="0" xfId="0" applyFont="1" applyFill="1" applyAlignment="1">
      <alignment horizontal="left" indent="2"/>
    </xf>
    <xf numFmtId="0" fontId="7" fillId="0" borderId="0" xfId="0" applyFont="1" applyFill="1" applyAlignment="1">
      <alignment horizontal="left"/>
    </xf>
    <xf numFmtId="39" fontId="2" fillId="0" borderId="0" xfId="0" applyNumberFormat="1" applyFont="1" applyFill="1"/>
    <xf numFmtId="0" fontId="15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7" fontId="2" fillId="0" borderId="5" xfId="0" applyNumberFormat="1" applyFont="1" applyFill="1" applyBorder="1"/>
    <xf numFmtId="44" fontId="6" fillId="0" borderId="0" xfId="0" applyNumberFormat="1" applyFont="1" applyFill="1"/>
    <xf numFmtId="0" fontId="2" fillId="0" borderId="0" xfId="0" applyFont="1" applyFill="1" applyBorder="1"/>
    <xf numFmtId="0" fontId="2" fillId="0" borderId="0" xfId="0" applyFont="1" applyFill="1" applyAlignment="1"/>
    <xf numFmtId="39" fontId="6" fillId="0" borderId="5" xfId="0" applyNumberFormat="1" applyFont="1" applyFill="1" applyBorder="1"/>
    <xf numFmtId="37" fontId="2" fillId="0" borderId="0" xfId="0" applyNumberFormat="1" applyFont="1" applyFill="1"/>
    <xf numFmtId="0" fontId="15" fillId="0" borderId="0" xfId="0" applyFont="1" applyFill="1"/>
    <xf numFmtId="0" fontId="2" fillId="0" borderId="0" xfId="0" quotePrefix="1" applyFont="1" applyFill="1" applyAlignment="1">
      <alignment horizontal="left"/>
    </xf>
    <xf numFmtId="39" fontId="6" fillId="0" borderId="0" xfId="0" applyNumberFormat="1" applyFont="1" applyFill="1"/>
    <xf numFmtId="0" fontId="2" fillId="0" borderId="0" xfId="0" applyFont="1" applyFill="1" applyAlignment="1">
      <alignment horizontal="left" wrapText="1" indent="5"/>
    </xf>
    <xf numFmtId="39" fontId="2" fillId="0" borderId="0" xfId="0" applyNumberFormat="1" applyFont="1" applyFill="1" applyProtection="1">
      <protection locked="0"/>
    </xf>
    <xf numFmtId="39" fontId="6" fillId="0" borderId="6" xfId="0" applyNumberFormat="1" applyFont="1" applyFill="1" applyBorder="1"/>
    <xf numFmtId="39" fontId="2" fillId="0" borderId="0" xfId="0" applyNumberFormat="1" applyFont="1" applyFill="1" applyBorder="1"/>
    <xf numFmtId="7" fontId="6" fillId="0" borderId="5" xfId="0" applyNumberFormat="1" applyFont="1" applyFill="1" applyBorder="1"/>
    <xf numFmtId="7" fontId="2" fillId="0" borderId="0" xfId="0" applyNumberFormat="1" applyFont="1" applyFill="1"/>
    <xf numFmtId="39" fontId="0" fillId="0" borderId="1" xfId="0" applyNumberFormat="1" applyFill="1" applyBorder="1"/>
    <xf numFmtId="39" fontId="2" fillId="0" borderId="1" xfId="0" applyNumberFormat="1" applyFont="1" applyFill="1" applyBorder="1"/>
    <xf numFmtId="39" fontId="0" fillId="0" borderId="3" xfId="0" applyNumberFormat="1" applyFill="1" applyBorder="1"/>
    <xf numFmtId="39" fontId="2" fillId="0" borderId="3" xfId="0" applyNumberFormat="1" applyFont="1" applyFill="1" applyBorder="1"/>
    <xf numFmtId="0" fontId="1" fillId="0" borderId="0" xfId="0" applyFont="1" applyFill="1" applyAlignment="1"/>
    <xf numFmtId="0" fontId="2" fillId="4" borderId="0" xfId="0" applyFont="1" applyFill="1"/>
    <xf numFmtId="0" fontId="0" fillId="5" borderId="0" xfId="0" applyFill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 wrapText="1"/>
    </xf>
    <xf numFmtId="0" fontId="2" fillId="0" borderId="0" xfId="4" applyFill="1"/>
    <xf numFmtId="0" fontId="3" fillId="0" borderId="9" xfId="4" applyFont="1" applyFill="1" applyBorder="1" applyAlignment="1">
      <alignment horizontal="center"/>
    </xf>
    <xf numFmtId="0" fontId="3" fillId="0" borderId="9" xfId="4" applyFont="1" applyFill="1" applyBorder="1" applyAlignment="1">
      <alignment horizontal="center" wrapText="1"/>
    </xf>
    <xf numFmtId="14" fontId="2" fillId="0" borderId="9" xfId="4" applyNumberFormat="1" applyFont="1" applyFill="1" applyBorder="1" applyAlignment="1">
      <alignment horizontal="center"/>
    </xf>
    <xf numFmtId="0" fontId="2" fillId="0" borderId="9" xfId="4" applyFont="1" applyFill="1" applyBorder="1"/>
    <xf numFmtId="0" fontId="2" fillId="0" borderId="9" xfId="4" applyFont="1" applyFill="1" applyBorder="1" applyAlignment="1">
      <alignment horizontal="left"/>
    </xf>
    <xf numFmtId="0" fontId="2" fillId="0" borderId="9" xfId="4" applyFont="1" applyFill="1" applyBorder="1" applyAlignment="1">
      <alignment wrapText="1"/>
    </xf>
    <xf numFmtId="0" fontId="2" fillId="0" borderId="9" xfId="4" applyFill="1" applyBorder="1"/>
    <xf numFmtId="0" fontId="2" fillId="0" borderId="9" xfId="4" applyFill="1" applyBorder="1" applyAlignment="1">
      <alignment horizontal="left"/>
    </xf>
    <xf numFmtId="0" fontId="2" fillId="0" borderId="9" xfId="4" applyFill="1" applyBorder="1" applyAlignment="1">
      <alignment wrapText="1"/>
    </xf>
    <xf numFmtId="14" fontId="2" fillId="0" borderId="9" xfId="4" applyNumberFormat="1" applyFill="1" applyBorder="1"/>
    <xf numFmtId="0" fontId="2" fillId="0" borderId="0" xfId="4" applyFill="1" applyAlignment="1">
      <alignment horizontal="left"/>
    </xf>
    <xf numFmtId="0" fontId="2" fillId="0" borderId="0" xfId="4" applyFill="1" applyAlignment="1">
      <alignment wrapText="1"/>
    </xf>
    <xf numFmtId="0" fontId="0" fillId="0" borderId="0" xfId="0" applyFill="1" applyAlignment="1">
      <alignment vertical="top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wrapText="1"/>
    </xf>
    <xf numFmtId="49" fontId="9" fillId="0" borderId="0" xfId="3" applyNumberFormat="1" applyFont="1" applyFill="1" applyBorder="1" applyAlignment="1">
      <alignment horizontal="left"/>
    </xf>
    <xf numFmtId="0" fontId="0" fillId="0" borderId="0" xfId="0" applyFill="1" applyAlignment="1">
      <alignment horizontal="left" indent="1"/>
    </xf>
    <xf numFmtId="0" fontId="0" fillId="0" borderId="1" xfId="0" applyFill="1" applyBorder="1" applyAlignment="1">
      <alignment horizontal="left" indent="1"/>
    </xf>
    <xf numFmtId="0" fontId="16" fillId="0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 wrapText="1" indent="4"/>
    </xf>
    <xf numFmtId="43" fontId="0" fillId="3" borderId="0" xfId="1" applyFont="1" applyFill="1" applyBorder="1"/>
    <xf numFmtId="44" fontId="0" fillId="3" borderId="0" xfId="2" applyFont="1" applyFill="1"/>
    <xf numFmtId="0" fontId="0" fillId="3" borderId="0" xfId="0" applyFill="1" applyAlignment="1">
      <alignment horizontal="left"/>
    </xf>
    <xf numFmtId="44" fontId="0" fillId="6" borderId="0" xfId="2" applyFont="1" applyFill="1"/>
    <xf numFmtId="0" fontId="2" fillId="3" borderId="0" xfId="0" applyFont="1" applyFill="1" applyAlignment="1">
      <alignment horizontal="left" indent="3"/>
    </xf>
    <xf numFmtId="44" fontId="2" fillId="3" borderId="0" xfId="2" applyFont="1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9" fillId="3" borderId="0" xfId="3" applyFont="1" applyFill="1" applyBorder="1" applyAlignment="1">
      <alignment horizontal="left" indent="1"/>
    </xf>
    <xf numFmtId="39" fontId="5" fillId="3" borderId="0" xfId="0" applyNumberFormat="1" applyFont="1" applyFill="1" applyProtection="1">
      <protection locked="0"/>
    </xf>
    <xf numFmtId="49" fontId="9" fillId="3" borderId="0" xfId="3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17" fillId="0" borderId="7" xfId="4" applyFont="1" applyFill="1" applyBorder="1" applyAlignment="1">
      <alignment horizontal="center"/>
    </xf>
    <xf numFmtId="0" fontId="17" fillId="0" borderId="2" xfId="4" applyFont="1" applyFill="1" applyBorder="1" applyAlignment="1">
      <alignment horizontal="center"/>
    </xf>
    <xf numFmtId="0" fontId="17" fillId="0" borderId="8" xfId="4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 wrapText="1"/>
    </xf>
  </cellXfs>
  <cellStyles count="5">
    <cellStyle name="Comma" xfId="1" builtinId="3"/>
    <cellStyle name="Currency" xfId="2" builtinId="4"/>
    <cellStyle name="Normal" xfId="0" builtinId="0"/>
    <cellStyle name="Normal 2" xfId="4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axon\AppData\Local\Microsoft\Windows\Temporary%20Internet%20Files\Content.Outlook\EQE93PEW\FY2016%20GASB%20Mapping%20Document%20-%203-18-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axon\AppData\Local\Microsoft\Windows\Temporary%20Internet%20Files\Content.Outlook\EQE93PEW\AFR%20FY2016%20Model%20(draf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Changes"/>
      <sheetName val="New FY15 Chartfields"/>
      <sheetName val="Check Points"/>
      <sheetName val="Statement of Net Position"/>
      <sheetName val="Revenues &amp; Expenditures "/>
      <sheetName val="Cash Flows"/>
      <sheetName val="Note 3 Accounts Receivable"/>
      <sheetName val="Note 6 Capital Assets"/>
      <sheetName val="Note 7 Advances"/>
      <sheetName val="Note 8 Long Term Liab. "/>
      <sheetName val="Footnote #10-Net Position "/>
      <sheetName val="Footnote #13a-Lease Obligations"/>
      <sheetName val="Note 15 Natural vs Functional"/>
      <sheetName val="Aux. Statement of Net Position"/>
      <sheetName val="Auxiliary Services SRECNP"/>
      <sheetName val="Aux. Capital Assets"/>
      <sheetName val="RR Reserve"/>
      <sheetName val="Note for Unrest Net Position"/>
      <sheetName val=" Restricted Expend Net Positio "/>
      <sheetName val="Student Act SNP"/>
      <sheetName val="Student Act SRECNP "/>
      <sheetName val="Student Act Cap Asse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Points"/>
      <sheetName val="Statement of Net Position"/>
      <sheetName val=" Affiliated Organ. - SNP"/>
      <sheetName val="Stmt of Net Position-Condensed"/>
      <sheetName val="Revenues &amp; Expenditures"/>
      <sheetName val="Affiliated Org. - SRECNP "/>
      <sheetName val="Rev &amp; Exp - Condensed"/>
      <sheetName val="Cash Flows "/>
      <sheetName val="Cash Flow - Condensed"/>
      <sheetName val="Footnote #2 Deposits and Invest"/>
      <sheetName val="Note 2 Back up Deposit Analysis"/>
      <sheetName val="Note 2 Back up Deposit Reconcil"/>
      <sheetName val="Note 2 Backup A-Invest Analysis"/>
      <sheetName val="Recon Cash &amp; Cash Equivalents"/>
      <sheetName val="Note 2 Backup B- Inv. Recon."/>
      <sheetName val="Footnote #3 Accounts Receivable"/>
      <sheetName val="Footnote #4 Inventories"/>
      <sheetName val="Footnote #5 Notes Receivables"/>
      <sheetName val="Footnote #6 Capital Assets"/>
      <sheetName val="Worksheet for Note 6"/>
      <sheetName val="Footnote #7 Advances"/>
      <sheetName val="Footnote #8 L-T Liab"/>
      <sheetName val="Footnote #10-Net Position "/>
      <sheetName val="Footnote #12-Significant Com."/>
      <sheetName val="Footnote #13a-Lease Obligations"/>
      <sheetName val="FN #13b-Capital Lease Schedule"/>
      <sheetName val="Footnote #13c Lease Obligations"/>
      <sheetName val="Footnote #13d"/>
      <sheetName val="Footnote #18 Functional vs Nat"/>
      <sheetName val="TRS Sch Proportion  Share NPL"/>
      <sheetName val="ERS Sch Proportion Share NPL"/>
      <sheetName val="TRS Sch of Contributions"/>
      <sheetName val="ERS Schedule of Contributions"/>
      <sheetName val="Aux. Statement of Net Position"/>
      <sheetName val="Auxiliary Serv SRECNP"/>
      <sheetName val="Aux. Capital Assets"/>
      <sheetName val="Student Activity SNP"/>
      <sheetName val="Student Activity SRECNP"/>
      <sheetName val="Student Activities Cap. Assets"/>
      <sheetName val="RR Reserve"/>
      <sheetName val="20 Agency Funds"/>
      <sheetName val="Pension Schedules"/>
      <sheetName val="Inter-System Transactions"/>
      <sheetName val="M-SNP"/>
      <sheetName val="M-SRECNP"/>
      <sheetName val="M-CFS"/>
      <sheetName val="Sheet1"/>
      <sheetName val="Sheet2"/>
      <sheetName val="Sheet3"/>
    </sheetNames>
    <sheetDataSet>
      <sheetData sheetId="0"/>
      <sheetData sheetId="1">
        <row r="2">
          <cell r="A2" t="str">
            <v>PEACHTREE STATE UNIVERSITY</v>
          </cell>
        </row>
        <row r="22">
          <cell r="C22">
            <v>9402912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PEACHTREE STATE UNIVERSITY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zoomScaleNormal="100" workbookViewId="0">
      <selection activeCell="B24" sqref="B24"/>
    </sheetView>
  </sheetViews>
  <sheetFormatPr defaultColWidth="8.88671875" defaultRowHeight="13.2" x14ac:dyDescent="0.25"/>
  <cols>
    <col min="1" max="1" width="10.5546875" style="102" bestFit="1" customWidth="1"/>
    <col min="2" max="2" width="30.5546875" style="102" bestFit="1" customWidth="1"/>
    <col min="3" max="3" width="16.44140625" style="113" bestFit="1" customWidth="1"/>
    <col min="4" max="4" width="78.88671875" style="114" bestFit="1" customWidth="1"/>
    <col min="5" max="5" width="8.88671875" style="102"/>
    <col min="6" max="6" width="8.88671875" style="102" customWidth="1"/>
    <col min="7" max="16384" width="8.88671875" style="102"/>
  </cols>
  <sheetData>
    <row r="1" spans="1:4" ht="17.399999999999999" x14ac:dyDescent="0.3">
      <c r="A1" s="137" t="s">
        <v>223</v>
      </c>
      <c r="B1" s="138"/>
      <c r="C1" s="138"/>
      <c r="D1" s="139"/>
    </row>
    <row r="2" spans="1:4" x14ac:dyDescent="0.25">
      <c r="A2" s="103" t="s">
        <v>224</v>
      </c>
      <c r="B2" s="103" t="s">
        <v>225</v>
      </c>
      <c r="C2" s="103" t="s">
        <v>226</v>
      </c>
      <c r="D2" s="104" t="s">
        <v>227</v>
      </c>
    </row>
    <row r="3" spans="1:4" x14ac:dyDescent="0.25">
      <c r="A3" s="105"/>
      <c r="B3" s="106"/>
      <c r="C3" s="107"/>
      <c r="D3" s="108"/>
    </row>
    <row r="4" spans="1:4" x14ac:dyDescent="0.25">
      <c r="A4" s="109"/>
      <c r="B4" s="109"/>
      <c r="C4" s="110"/>
      <c r="D4" s="111"/>
    </row>
    <row r="5" spans="1:4" x14ac:dyDescent="0.25">
      <c r="A5" s="109"/>
      <c r="B5" s="109"/>
      <c r="C5" s="110"/>
      <c r="D5" s="111"/>
    </row>
    <row r="6" spans="1:4" x14ac:dyDescent="0.25">
      <c r="A6" s="106"/>
      <c r="B6" s="109"/>
      <c r="C6" s="110"/>
      <c r="D6" s="111"/>
    </row>
    <row r="7" spans="1:4" x14ac:dyDescent="0.25">
      <c r="A7" s="106"/>
      <c r="B7" s="109"/>
      <c r="C7" s="110"/>
      <c r="D7" s="111"/>
    </row>
    <row r="8" spans="1:4" x14ac:dyDescent="0.25">
      <c r="A8" s="109"/>
      <c r="B8" s="109"/>
      <c r="C8" s="110"/>
      <c r="D8" s="111"/>
    </row>
    <row r="9" spans="1:4" x14ac:dyDescent="0.25">
      <c r="A9" s="109"/>
      <c r="B9" s="109"/>
      <c r="C9" s="110"/>
      <c r="D9" s="111"/>
    </row>
    <row r="10" spans="1:4" x14ac:dyDescent="0.25">
      <c r="A10" s="112">
        <v>42447</v>
      </c>
      <c r="B10" s="106" t="s">
        <v>228</v>
      </c>
      <c r="C10" s="107" t="s">
        <v>229</v>
      </c>
      <c r="D10" s="108" t="s">
        <v>230</v>
      </c>
    </row>
    <row r="11" spans="1:4" x14ac:dyDescent="0.25">
      <c r="A11" s="112">
        <v>42473</v>
      </c>
      <c r="B11" s="106" t="s">
        <v>228</v>
      </c>
      <c r="C11" s="110" t="s">
        <v>240</v>
      </c>
      <c r="D11" s="111" t="s">
        <v>235</v>
      </c>
    </row>
    <row r="12" spans="1:4" x14ac:dyDescent="0.25">
      <c r="A12" s="112">
        <v>42473</v>
      </c>
      <c r="B12" s="106" t="s">
        <v>228</v>
      </c>
      <c r="C12" s="110" t="s">
        <v>239</v>
      </c>
      <c r="D12" s="111" t="s">
        <v>238</v>
      </c>
    </row>
    <row r="13" spans="1:4" x14ac:dyDescent="0.25">
      <c r="A13" s="109"/>
      <c r="B13" s="109"/>
      <c r="C13" s="110"/>
      <c r="D13" s="111"/>
    </row>
    <row r="14" spans="1:4" x14ac:dyDescent="0.25">
      <c r="A14" s="112">
        <v>42536</v>
      </c>
      <c r="B14" s="109" t="s">
        <v>243</v>
      </c>
      <c r="C14" s="110" t="s">
        <v>244</v>
      </c>
      <c r="D14" s="111" t="s">
        <v>242</v>
      </c>
    </row>
    <row r="15" spans="1:4" x14ac:dyDescent="0.25">
      <c r="A15" s="112">
        <v>42536</v>
      </c>
      <c r="B15" s="109" t="s">
        <v>243</v>
      </c>
      <c r="C15" s="110" t="s">
        <v>246</v>
      </c>
      <c r="D15" s="111" t="s">
        <v>245</v>
      </c>
    </row>
    <row r="16" spans="1:4" x14ac:dyDescent="0.25">
      <c r="A16" s="112">
        <v>42536</v>
      </c>
      <c r="B16" s="109" t="s">
        <v>243</v>
      </c>
      <c r="C16" s="110" t="s">
        <v>247</v>
      </c>
      <c r="D16" s="111" t="s">
        <v>248</v>
      </c>
    </row>
    <row r="17" spans="1:4" x14ac:dyDescent="0.25">
      <c r="A17" s="112">
        <v>42536</v>
      </c>
      <c r="B17" s="109" t="s">
        <v>243</v>
      </c>
      <c r="C17" s="110" t="s">
        <v>249</v>
      </c>
      <c r="D17" s="111" t="s">
        <v>250</v>
      </c>
    </row>
    <row r="18" spans="1:4" x14ac:dyDescent="0.25">
      <c r="A18" s="112">
        <v>42536</v>
      </c>
      <c r="B18" s="109" t="s">
        <v>243</v>
      </c>
      <c r="C18" s="110" t="s">
        <v>252</v>
      </c>
      <c r="D18" s="111" t="s">
        <v>251</v>
      </c>
    </row>
    <row r="19" spans="1:4" x14ac:dyDescent="0.25">
      <c r="A19" s="109"/>
      <c r="B19" s="109"/>
      <c r="C19" s="110"/>
      <c r="D19" s="111"/>
    </row>
    <row r="20" spans="1:4" x14ac:dyDescent="0.25">
      <c r="A20" s="109"/>
      <c r="B20" s="109"/>
      <c r="C20" s="110"/>
      <c r="D20" s="111"/>
    </row>
    <row r="21" spans="1:4" x14ac:dyDescent="0.25">
      <c r="A21" s="109"/>
      <c r="B21" s="109"/>
      <c r="C21" s="110"/>
      <c r="D21" s="111"/>
    </row>
    <row r="22" spans="1:4" x14ac:dyDescent="0.25">
      <c r="A22" s="109"/>
      <c r="B22" s="109"/>
      <c r="C22" s="110"/>
      <c r="D22" s="111"/>
    </row>
    <row r="23" spans="1:4" x14ac:dyDescent="0.25">
      <c r="A23" s="109"/>
      <c r="B23" s="109"/>
      <c r="C23" s="110"/>
      <c r="D23" s="111"/>
    </row>
    <row r="24" spans="1:4" x14ac:dyDescent="0.25">
      <c r="A24" s="109"/>
      <c r="B24" s="109"/>
      <c r="C24" s="110"/>
      <c r="D24" s="111"/>
    </row>
    <row r="25" spans="1:4" x14ac:dyDescent="0.25">
      <c r="A25" s="109"/>
      <c r="B25" s="109"/>
      <c r="C25" s="110"/>
      <c r="D25" s="111"/>
    </row>
    <row r="26" spans="1:4" x14ac:dyDescent="0.25">
      <c r="A26" s="109"/>
      <c r="B26" s="109"/>
      <c r="C26" s="110"/>
      <c r="D26" s="111"/>
    </row>
    <row r="27" spans="1:4" x14ac:dyDescent="0.25">
      <c r="A27" s="109"/>
      <c r="B27" s="109"/>
      <c r="C27" s="110"/>
      <c r="D27" s="111"/>
    </row>
    <row r="28" spans="1:4" x14ac:dyDescent="0.25">
      <c r="A28" s="109"/>
      <c r="B28" s="109"/>
      <c r="C28" s="110"/>
      <c r="D28" s="111"/>
    </row>
    <row r="29" spans="1:4" x14ac:dyDescent="0.25">
      <c r="A29" s="109"/>
      <c r="B29" s="109"/>
      <c r="C29" s="110"/>
      <c r="D29" s="111"/>
    </row>
    <row r="30" spans="1:4" x14ac:dyDescent="0.25">
      <c r="A30" s="109"/>
      <c r="B30" s="109"/>
      <c r="C30" s="110"/>
      <c r="D30" s="111"/>
    </row>
    <row r="31" spans="1:4" x14ac:dyDescent="0.25">
      <c r="A31" s="109"/>
      <c r="B31" s="109"/>
      <c r="C31" s="110"/>
      <c r="D31" s="111"/>
    </row>
    <row r="32" spans="1:4" x14ac:dyDescent="0.25">
      <c r="A32" s="109"/>
      <c r="B32" s="109"/>
      <c r="C32" s="110"/>
      <c r="D32" s="111"/>
    </row>
    <row r="33" spans="1:4" x14ac:dyDescent="0.25">
      <c r="A33" s="109"/>
      <c r="B33" s="109"/>
      <c r="C33" s="110"/>
      <c r="D33" s="111"/>
    </row>
    <row r="34" spans="1:4" x14ac:dyDescent="0.25">
      <c r="A34" s="109"/>
      <c r="B34" s="109"/>
      <c r="C34" s="110"/>
      <c r="D34" s="111"/>
    </row>
    <row r="35" spans="1:4" x14ac:dyDescent="0.25">
      <c r="A35" s="109"/>
      <c r="B35" s="109"/>
      <c r="C35" s="110"/>
      <c r="D35" s="111"/>
    </row>
    <row r="36" spans="1:4" x14ac:dyDescent="0.25">
      <c r="A36" s="109"/>
      <c r="B36" s="109"/>
      <c r="C36" s="110"/>
      <c r="D36" s="111"/>
    </row>
    <row r="37" spans="1:4" x14ac:dyDescent="0.25">
      <c r="A37" s="109"/>
      <c r="B37" s="109"/>
      <c r="C37" s="110"/>
      <c r="D37" s="111"/>
    </row>
    <row r="38" spans="1:4" x14ac:dyDescent="0.25">
      <c r="A38" s="109"/>
      <c r="B38" s="109"/>
      <c r="C38" s="110"/>
      <c r="D38" s="111"/>
    </row>
    <row r="39" spans="1:4" x14ac:dyDescent="0.25">
      <c r="A39" s="109"/>
      <c r="B39" s="109"/>
      <c r="C39" s="110"/>
      <c r="D39" s="111"/>
    </row>
    <row r="40" spans="1:4" x14ac:dyDescent="0.25">
      <c r="A40" s="109"/>
      <c r="B40" s="109"/>
      <c r="C40" s="110"/>
      <c r="D40" s="111"/>
    </row>
    <row r="41" spans="1:4" x14ac:dyDescent="0.25">
      <c r="A41" s="109"/>
      <c r="B41" s="109"/>
      <c r="C41" s="110"/>
      <c r="D41" s="111"/>
    </row>
    <row r="42" spans="1:4" x14ac:dyDescent="0.25">
      <c r="A42" s="109"/>
      <c r="B42" s="109"/>
      <c r="C42" s="110"/>
      <c r="D42" s="111"/>
    </row>
    <row r="43" spans="1:4" x14ac:dyDescent="0.25">
      <c r="A43" s="109"/>
      <c r="B43" s="109"/>
      <c r="C43" s="110"/>
      <c r="D43" s="111"/>
    </row>
    <row r="44" spans="1:4" x14ac:dyDescent="0.25">
      <c r="A44" s="109"/>
      <c r="B44" s="109"/>
      <c r="C44" s="110"/>
      <c r="D44" s="111"/>
    </row>
    <row r="45" spans="1:4" x14ac:dyDescent="0.25">
      <c r="A45" s="109"/>
      <c r="B45" s="109"/>
      <c r="C45" s="110"/>
      <c r="D45" s="111"/>
    </row>
    <row r="46" spans="1:4" x14ac:dyDescent="0.25">
      <c r="A46" s="109"/>
      <c r="B46" s="109"/>
      <c r="C46" s="110"/>
      <c r="D46" s="111"/>
    </row>
    <row r="47" spans="1:4" x14ac:dyDescent="0.25">
      <c r="A47" s="109"/>
      <c r="B47" s="109"/>
      <c r="C47" s="110"/>
      <c r="D47" s="111"/>
    </row>
    <row r="48" spans="1:4" x14ac:dyDescent="0.25">
      <c r="A48" s="109"/>
      <c r="B48" s="109"/>
      <c r="C48" s="110"/>
      <c r="D48" s="111"/>
    </row>
    <row r="49" spans="1:4" x14ac:dyDescent="0.25">
      <c r="A49" s="109"/>
      <c r="B49" s="109"/>
      <c r="C49" s="110"/>
      <c r="D49" s="111"/>
    </row>
    <row r="50" spans="1:4" x14ac:dyDescent="0.25">
      <c r="A50" s="109"/>
      <c r="B50" s="109"/>
      <c r="C50" s="110"/>
      <c r="D50" s="111"/>
    </row>
    <row r="51" spans="1:4" x14ac:dyDescent="0.25">
      <c r="A51" s="109"/>
      <c r="B51" s="109"/>
      <c r="C51" s="110"/>
      <c r="D51" s="111"/>
    </row>
    <row r="52" spans="1:4" x14ac:dyDescent="0.25">
      <c r="A52" s="109"/>
      <c r="B52" s="109"/>
      <c r="C52" s="110"/>
      <c r="D52" s="111"/>
    </row>
    <row r="53" spans="1:4" x14ac:dyDescent="0.25">
      <c r="A53" s="109"/>
      <c r="B53" s="109"/>
      <c r="C53" s="110"/>
      <c r="D53" s="111"/>
    </row>
    <row r="54" spans="1:4" x14ac:dyDescent="0.25">
      <c r="A54" s="109"/>
      <c r="B54" s="109"/>
      <c r="C54" s="110"/>
      <c r="D54" s="111"/>
    </row>
    <row r="55" spans="1:4" x14ac:dyDescent="0.25">
      <c r="A55" s="109"/>
      <c r="B55" s="109"/>
      <c r="C55" s="110"/>
      <c r="D55" s="111"/>
    </row>
    <row r="56" spans="1:4" x14ac:dyDescent="0.25">
      <c r="A56" s="109"/>
      <c r="B56" s="109"/>
      <c r="C56" s="110"/>
      <c r="D56" s="111"/>
    </row>
    <row r="57" spans="1:4" x14ac:dyDescent="0.25">
      <c r="A57" s="109"/>
      <c r="B57" s="109"/>
      <c r="C57" s="110"/>
      <c r="D57" s="111"/>
    </row>
    <row r="58" spans="1:4" x14ac:dyDescent="0.25">
      <c r="A58" s="109"/>
      <c r="B58" s="109"/>
      <c r="C58" s="110"/>
      <c r="D58" s="111"/>
    </row>
    <row r="59" spans="1:4" x14ac:dyDescent="0.25">
      <c r="A59" s="109"/>
      <c r="B59" s="109"/>
      <c r="C59" s="110"/>
      <c r="D59" s="111"/>
    </row>
    <row r="60" spans="1:4" x14ac:dyDescent="0.25">
      <c r="A60" s="109"/>
      <c r="B60" s="109"/>
      <c r="C60" s="110"/>
      <c r="D60" s="111"/>
    </row>
    <row r="61" spans="1:4" x14ac:dyDescent="0.25">
      <c r="A61" s="109"/>
      <c r="B61" s="109"/>
      <c r="C61" s="110"/>
      <c r="D61" s="111"/>
    </row>
    <row r="62" spans="1:4" x14ac:dyDescent="0.25">
      <c r="A62" s="109"/>
      <c r="B62" s="109"/>
      <c r="C62" s="110"/>
      <c r="D62" s="111"/>
    </row>
    <row r="63" spans="1:4" x14ac:dyDescent="0.25">
      <c r="A63" s="109"/>
      <c r="B63" s="109"/>
      <c r="C63" s="110"/>
      <c r="D63" s="111"/>
    </row>
    <row r="64" spans="1:4" x14ac:dyDescent="0.25">
      <c r="A64" s="109"/>
      <c r="B64" s="109"/>
      <c r="C64" s="110"/>
      <c r="D64" s="111"/>
    </row>
    <row r="65" spans="1:4" x14ac:dyDescent="0.25">
      <c r="A65" s="109"/>
      <c r="B65" s="109"/>
      <c r="C65" s="110"/>
      <c r="D65" s="111"/>
    </row>
    <row r="66" spans="1:4" x14ac:dyDescent="0.25">
      <c r="A66" s="109"/>
      <c r="B66" s="109"/>
      <c r="C66" s="110"/>
      <c r="D66" s="111"/>
    </row>
    <row r="67" spans="1:4" x14ac:dyDescent="0.25">
      <c r="A67" s="109"/>
      <c r="B67" s="109"/>
      <c r="C67" s="110"/>
      <c r="D67" s="111"/>
    </row>
    <row r="68" spans="1:4" x14ac:dyDescent="0.25">
      <c r="A68" s="109"/>
      <c r="B68" s="109"/>
      <c r="C68" s="110"/>
      <c r="D68" s="111"/>
    </row>
    <row r="69" spans="1:4" x14ac:dyDescent="0.25">
      <c r="A69" s="109"/>
      <c r="B69" s="109"/>
      <c r="C69" s="110"/>
      <c r="D69" s="111"/>
    </row>
    <row r="70" spans="1:4" x14ac:dyDescent="0.25">
      <c r="A70" s="109"/>
      <c r="B70" s="109"/>
      <c r="C70" s="110"/>
      <c r="D70" s="111"/>
    </row>
  </sheetData>
  <mergeCells count="1">
    <mergeCell ref="A1:D1"/>
  </mergeCells>
  <pageMargins left="0.63" right="0.35" top="0.77" bottom="0.77" header="0.5" footer="0.5"/>
  <pageSetup paperSize="5" fitToHeight="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tabSelected="1" zoomScale="90" zoomScaleNormal="90" workbookViewId="0"/>
  </sheetViews>
  <sheetFormatPr defaultColWidth="9.109375" defaultRowHeight="13.2" x14ac:dyDescent="0.25"/>
  <cols>
    <col min="1" max="1" width="5.88671875" customWidth="1"/>
    <col min="2" max="2" width="53.109375" customWidth="1"/>
    <col min="3" max="3" width="18.5546875" style="11" customWidth="1"/>
    <col min="4" max="4" width="2" style="16" customWidth="1"/>
    <col min="5" max="5" width="16.88671875" style="1" customWidth="1"/>
    <col min="6" max="6" width="2" style="16" customWidth="1"/>
    <col min="7" max="7" width="35.5546875" customWidth="1"/>
    <col min="8" max="8" width="29.5546875" customWidth="1"/>
    <col min="9" max="9" width="35.88671875" style="1" customWidth="1"/>
    <col min="10" max="16384" width="9.109375" style="1"/>
  </cols>
  <sheetData>
    <row r="1" spans="1:12" ht="15" customHeight="1" x14ac:dyDescent="0.3">
      <c r="A1" s="1"/>
      <c r="B1" s="140"/>
      <c r="C1" s="140"/>
      <c r="D1" s="140"/>
      <c r="E1" s="140"/>
      <c r="F1" s="1"/>
      <c r="G1" s="1"/>
      <c r="H1" s="1"/>
    </row>
    <row r="2" spans="1:12" ht="15.75" customHeight="1" x14ac:dyDescent="0.3">
      <c r="A2" s="1"/>
      <c r="B2" s="140" t="s">
        <v>0</v>
      </c>
      <c r="C2" s="140"/>
      <c r="D2" s="140"/>
      <c r="E2" s="140"/>
      <c r="F2" s="1"/>
      <c r="G2" s="1"/>
      <c r="H2" s="1"/>
    </row>
    <row r="3" spans="1:12" ht="15.75" customHeight="1" x14ac:dyDescent="0.3">
      <c r="A3" s="1"/>
      <c r="B3" s="140" t="s">
        <v>192</v>
      </c>
      <c r="C3" s="140"/>
      <c r="D3" s="140"/>
      <c r="E3" s="140"/>
      <c r="F3" s="1"/>
      <c r="G3" s="1"/>
      <c r="H3" s="1"/>
    </row>
    <row r="4" spans="1:12" ht="15.75" customHeight="1" x14ac:dyDescent="0.3">
      <c r="A4" s="1"/>
      <c r="B4" s="141">
        <v>42551</v>
      </c>
      <c r="C4" s="141"/>
      <c r="D4" s="141"/>
      <c r="E4" s="141"/>
      <c r="F4" s="1"/>
      <c r="G4" s="1"/>
      <c r="H4" s="1"/>
    </row>
    <row r="5" spans="1:12" ht="15.75" customHeight="1" x14ac:dyDescent="0.3">
      <c r="A5" s="1"/>
      <c r="B5" s="2"/>
      <c r="C5" s="2"/>
      <c r="D5" s="2"/>
      <c r="E5" s="2"/>
      <c r="F5" s="1"/>
      <c r="G5" s="56" t="s">
        <v>193</v>
      </c>
      <c r="H5" s="1"/>
      <c r="I5" s="3"/>
      <c r="J5" s="3"/>
      <c r="K5" s="3"/>
      <c r="L5" s="3"/>
    </row>
    <row r="6" spans="1:12" ht="15.6" x14ac:dyDescent="0.3">
      <c r="A6" s="4"/>
      <c r="B6" s="5" t="s">
        <v>1</v>
      </c>
      <c r="C6" s="6">
        <v>42551</v>
      </c>
      <c r="D6" s="1"/>
      <c r="E6" s="6">
        <v>42185</v>
      </c>
      <c r="F6" s="7"/>
      <c r="G6" s="56" t="s">
        <v>198</v>
      </c>
      <c r="H6" s="9"/>
      <c r="I6" s="8"/>
      <c r="J6" s="8"/>
      <c r="K6" s="8"/>
      <c r="L6" s="8"/>
    </row>
    <row r="7" spans="1:12" x14ac:dyDescent="0.25">
      <c r="B7" s="10" t="s">
        <v>2</v>
      </c>
      <c r="D7" s="12"/>
      <c r="E7" s="13"/>
      <c r="F7" s="12"/>
      <c r="G7" s="14"/>
      <c r="H7" s="14"/>
    </row>
    <row r="8" spans="1:12" x14ac:dyDescent="0.25">
      <c r="B8" s="10"/>
      <c r="D8" s="12"/>
      <c r="E8" s="13"/>
      <c r="F8" s="12"/>
      <c r="G8" s="14"/>
      <c r="H8" s="14"/>
    </row>
    <row r="9" spans="1:12" ht="26.4" x14ac:dyDescent="0.25">
      <c r="A9" s="25">
        <v>1</v>
      </c>
      <c r="B9" s="20" t="s">
        <v>3</v>
      </c>
      <c r="C9" s="15"/>
      <c r="D9" s="12"/>
      <c r="E9" s="15"/>
      <c r="F9" s="12"/>
      <c r="G9" s="101" t="s">
        <v>4</v>
      </c>
      <c r="H9" s="17"/>
    </row>
    <row r="10" spans="1:12" x14ac:dyDescent="0.25">
      <c r="A10" s="25">
        <v>2</v>
      </c>
      <c r="B10" s="20" t="s">
        <v>5</v>
      </c>
      <c r="C10" s="18"/>
      <c r="D10" s="12"/>
      <c r="E10" s="18"/>
      <c r="F10" s="12"/>
      <c r="G10" s="28" t="s">
        <v>6</v>
      </c>
    </row>
    <row r="11" spans="1:12" ht="16.5" customHeight="1" x14ac:dyDescent="0.25">
      <c r="A11" s="25">
        <v>3</v>
      </c>
      <c r="B11" s="20" t="s">
        <v>7</v>
      </c>
      <c r="C11" s="18"/>
      <c r="D11" s="12"/>
      <c r="E11" s="18"/>
      <c r="F11" s="12"/>
      <c r="G11" s="21"/>
      <c r="H11" s="1"/>
    </row>
    <row r="12" spans="1:12" ht="25.5" customHeight="1" x14ac:dyDescent="0.25">
      <c r="A12" s="25">
        <v>4</v>
      </c>
      <c r="B12" s="22" t="s">
        <v>8</v>
      </c>
      <c r="C12" s="18"/>
      <c r="D12" s="12"/>
      <c r="E12" s="18"/>
      <c r="F12" s="12"/>
      <c r="G12" s="24" t="s">
        <v>9</v>
      </c>
      <c r="H12" s="4" t="s">
        <v>10</v>
      </c>
    </row>
    <row r="13" spans="1:12" ht="25.5" customHeight="1" x14ac:dyDescent="0.25">
      <c r="A13" s="25">
        <v>5</v>
      </c>
      <c r="B13" s="23" t="s">
        <v>11</v>
      </c>
      <c r="C13" s="18"/>
      <c r="D13" s="12"/>
      <c r="E13" s="18"/>
      <c r="F13" s="12"/>
      <c r="G13" s="24" t="s">
        <v>12</v>
      </c>
      <c r="H13" s="4" t="s">
        <v>10</v>
      </c>
    </row>
    <row r="14" spans="1:12" ht="29.25" customHeight="1" x14ac:dyDescent="0.25">
      <c r="A14" s="25">
        <v>6</v>
      </c>
      <c r="B14" s="23" t="s">
        <v>13</v>
      </c>
      <c r="C14" s="18"/>
      <c r="D14" s="12"/>
      <c r="E14" s="18"/>
      <c r="F14" s="12"/>
      <c r="G14" s="24" t="s">
        <v>236</v>
      </c>
      <c r="H14" s="24"/>
    </row>
    <row r="15" spans="1:12" ht="18" customHeight="1" x14ac:dyDescent="0.25">
      <c r="A15" s="25">
        <v>7</v>
      </c>
      <c r="B15" s="23" t="s">
        <v>14</v>
      </c>
      <c r="C15" s="18"/>
      <c r="D15" s="12"/>
      <c r="E15" s="18"/>
      <c r="F15" s="12"/>
      <c r="G15" s="24" t="s">
        <v>15</v>
      </c>
      <c r="H15" s="24"/>
    </row>
    <row r="16" spans="1:12" x14ac:dyDescent="0.25">
      <c r="A16" s="25">
        <v>8</v>
      </c>
      <c r="B16" s="20" t="s">
        <v>16</v>
      </c>
      <c r="C16" s="26"/>
      <c r="D16" s="12"/>
      <c r="E16" s="26"/>
      <c r="F16" s="12"/>
      <c r="G16" s="27" t="s">
        <v>17</v>
      </c>
      <c r="H16" s="27"/>
    </row>
    <row r="17" spans="1:8" x14ac:dyDescent="0.25">
      <c r="A17" s="25">
        <v>9</v>
      </c>
      <c r="B17" s="20" t="s">
        <v>18</v>
      </c>
      <c r="C17" s="26"/>
      <c r="D17" s="12"/>
      <c r="E17" s="26"/>
      <c r="F17" s="12"/>
      <c r="G17" s="28" t="s">
        <v>194</v>
      </c>
      <c r="H17" s="28"/>
    </row>
    <row r="18" spans="1:8" x14ac:dyDescent="0.25">
      <c r="A18" s="25">
        <v>10</v>
      </c>
      <c r="B18" s="32" t="s">
        <v>19</v>
      </c>
      <c r="C18" s="29"/>
      <c r="D18" s="12"/>
      <c r="E18" s="29"/>
      <c r="F18" s="12"/>
      <c r="G18" s="101" t="s">
        <v>20</v>
      </c>
      <c r="H18" s="1"/>
    </row>
    <row r="19" spans="1:8" x14ac:dyDescent="0.25">
      <c r="A19" s="25"/>
      <c r="B19" s="36" t="s">
        <v>21</v>
      </c>
      <c r="C19" s="30">
        <f>SUM(C9:C18)</f>
        <v>0</v>
      </c>
      <c r="D19" s="12"/>
      <c r="E19" s="30">
        <f>SUM(E9:E18)</f>
        <v>0</v>
      </c>
      <c r="F19" s="12"/>
      <c r="G19" s="1"/>
    </row>
    <row r="20" spans="1:8" x14ac:dyDescent="0.25">
      <c r="A20" s="25"/>
      <c r="B20" s="1"/>
      <c r="C20" s="31"/>
      <c r="D20" s="12"/>
      <c r="E20" s="31"/>
      <c r="F20" s="12"/>
      <c r="G20" s="1"/>
    </row>
    <row r="21" spans="1:8" x14ac:dyDescent="0.25">
      <c r="A21" s="25"/>
      <c r="B21" s="45" t="s">
        <v>22</v>
      </c>
      <c r="C21" s="31"/>
      <c r="D21" s="12"/>
      <c r="E21" s="31"/>
      <c r="F21" s="12"/>
      <c r="G21" s="1"/>
    </row>
    <row r="22" spans="1:8" x14ac:dyDescent="0.25">
      <c r="A22" s="25">
        <v>11</v>
      </c>
      <c r="B22" s="32" t="s">
        <v>23</v>
      </c>
      <c r="C22" s="18"/>
      <c r="D22" s="12"/>
      <c r="E22" s="18"/>
      <c r="F22" s="12"/>
      <c r="G22" s="3" t="s">
        <v>24</v>
      </c>
      <c r="H22" s="1"/>
    </row>
    <row r="23" spans="1:8" x14ac:dyDescent="0.25">
      <c r="A23" s="25">
        <v>12</v>
      </c>
      <c r="B23" s="32" t="s">
        <v>25</v>
      </c>
      <c r="C23" s="18"/>
      <c r="D23" s="12"/>
      <c r="E23" s="18"/>
      <c r="F23" s="12"/>
      <c r="G23" s="3" t="s">
        <v>26</v>
      </c>
      <c r="H23" s="1"/>
    </row>
    <row r="24" spans="1:8" x14ac:dyDescent="0.25">
      <c r="A24" s="25">
        <v>13</v>
      </c>
      <c r="B24" s="32" t="s">
        <v>27</v>
      </c>
      <c r="C24" s="18"/>
      <c r="D24" s="12"/>
      <c r="E24" s="18"/>
      <c r="F24" s="12"/>
      <c r="G24" s="3" t="s">
        <v>28</v>
      </c>
      <c r="H24" s="1"/>
    </row>
    <row r="25" spans="1:8" ht="15.75" customHeight="1" x14ac:dyDescent="0.25">
      <c r="A25" s="25">
        <v>14</v>
      </c>
      <c r="B25" s="32" t="s">
        <v>14</v>
      </c>
      <c r="C25" s="18"/>
      <c r="D25" s="12"/>
      <c r="E25" s="18"/>
      <c r="F25" s="12"/>
      <c r="G25" s="24" t="s">
        <v>29</v>
      </c>
      <c r="H25" s="24"/>
    </row>
    <row r="26" spans="1:8" ht="15.75" customHeight="1" x14ac:dyDescent="0.25">
      <c r="A26" s="25" t="s">
        <v>30</v>
      </c>
      <c r="B26" s="32" t="s">
        <v>31</v>
      </c>
      <c r="C26" s="18"/>
      <c r="D26" s="12"/>
      <c r="E26" s="18"/>
      <c r="F26" s="12"/>
      <c r="G26" s="52">
        <v>126960</v>
      </c>
      <c r="H26" s="24"/>
    </row>
    <row r="27" spans="1:8" ht="15.75" customHeight="1" x14ac:dyDescent="0.25">
      <c r="A27" s="33" t="s">
        <v>32</v>
      </c>
      <c r="B27" s="32" t="s">
        <v>33</v>
      </c>
      <c r="C27" s="18"/>
      <c r="D27" s="12"/>
      <c r="E27" s="18"/>
      <c r="F27" s="12"/>
      <c r="G27" s="52">
        <v>126970</v>
      </c>
      <c r="H27" s="24"/>
    </row>
    <row r="28" spans="1:8" x14ac:dyDescent="0.25">
      <c r="A28" s="25">
        <v>15</v>
      </c>
      <c r="B28" s="32" t="s">
        <v>34</v>
      </c>
      <c r="C28" s="18"/>
      <c r="D28" s="12"/>
      <c r="E28" s="18"/>
      <c r="F28" s="12"/>
      <c r="G28" s="34" t="s">
        <v>237</v>
      </c>
      <c r="H28" s="28"/>
    </row>
    <row r="29" spans="1:8" x14ac:dyDescent="0.25">
      <c r="A29" s="25">
        <v>16</v>
      </c>
      <c r="B29" s="20" t="s">
        <v>35</v>
      </c>
      <c r="C29" s="18"/>
      <c r="D29" s="12"/>
      <c r="E29" s="18"/>
      <c r="F29" s="12"/>
      <c r="G29" s="115" t="s">
        <v>36</v>
      </c>
      <c r="H29" s="34"/>
    </row>
    <row r="30" spans="1:8" x14ac:dyDescent="0.25">
      <c r="A30" s="25">
        <v>17</v>
      </c>
      <c r="B30" s="32" t="s">
        <v>37</v>
      </c>
      <c r="C30" s="18"/>
      <c r="D30" s="12"/>
      <c r="E30" s="29"/>
      <c r="F30" s="12"/>
      <c r="G30" s="34" t="s">
        <v>38</v>
      </c>
      <c r="H30" s="35"/>
    </row>
    <row r="31" spans="1:8" x14ac:dyDescent="0.25">
      <c r="A31" s="25"/>
      <c r="B31" s="32" t="s">
        <v>19</v>
      </c>
      <c r="C31" s="18"/>
      <c r="D31" s="12"/>
      <c r="E31" s="29"/>
      <c r="F31" s="12"/>
      <c r="G31" s="34"/>
      <c r="H31" s="35"/>
    </row>
    <row r="32" spans="1:8" x14ac:dyDescent="0.25">
      <c r="A32" s="25"/>
      <c r="B32" s="36" t="s">
        <v>39</v>
      </c>
      <c r="C32" s="37">
        <f>SUM(C22:C30)</f>
        <v>0</v>
      </c>
      <c r="D32" s="12"/>
      <c r="E32" s="37">
        <f>SUM(E22:E30)</f>
        <v>0</v>
      </c>
      <c r="F32" s="12"/>
      <c r="G32" s="1"/>
    </row>
    <row r="33" spans="1:8" x14ac:dyDescent="0.25">
      <c r="A33" s="25"/>
      <c r="B33" s="20" t="s">
        <v>40</v>
      </c>
      <c r="C33" s="37">
        <f>+C32+C19</f>
        <v>0</v>
      </c>
      <c r="D33" s="12"/>
      <c r="E33" s="37">
        <f>+E32+E19</f>
        <v>0</v>
      </c>
      <c r="F33" s="12"/>
      <c r="G33" s="1"/>
    </row>
    <row r="34" spans="1:8" x14ac:dyDescent="0.25">
      <c r="A34" s="25"/>
      <c r="B34" s="20"/>
      <c r="C34" s="38"/>
      <c r="D34" s="12"/>
      <c r="E34" s="38"/>
      <c r="F34" s="12"/>
      <c r="G34" s="1"/>
    </row>
    <row r="35" spans="1:8" x14ac:dyDescent="0.25">
      <c r="A35" s="33" t="s">
        <v>41</v>
      </c>
      <c r="B35" s="39" t="s">
        <v>42</v>
      </c>
      <c r="C35" s="31"/>
      <c r="D35" s="12"/>
      <c r="E35" s="31"/>
      <c r="F35" s="12"/>
      <c r="G35" s="1"/>
    </row>
    <row r="36" spans="1:8" s="58" customFormat="1" x14ac:dyDescent="0.25">
      <c r="A36" s="122" t="s">
        <v>43</v>
      </c>
      <c r="B36" s="123" t="s">
        <v>44</v>
      </c>
      <c r="C36" s="124">
        <v>0</v>
      </c>
      <c r="D36" s="127"/>
      <c r="E36" s="124">
        <v>0</v>
      </c>
      <c r="F36" s="127"/>
      <c r="G36" s="126">
        <v>170100</v>
      </c>
    </row>
    <row r="37" spans="1:8" x14ac:dyDescent="0.25">
      <c r="A37" s="33" t="s">
        <v>45</v>
      </c>
      <c r="B37" s="40" t="s">
        <v>46</v>
      </c>
      <c r="C37" s="41"/>
      <c r="D37" s="12"/>
      <c r="E37" s="41"/>
      <c r="F37" s="12"/>
      <c r="G37" s="28">
        <v>170200</v>
      </c>
      <c r="H37" s="1"/>
    </row>
    <row r="38" spans="1:8" x14ac:dyDescent="0.25">
      <c r="A38" s="33" t="s">
        <v>47</v>
      </c>
      <c r="B38" s="40" t="s">
        <v>48</v>
      </c>
      <c r="C38" s="41">
        <v>0</v>
      </c>
      <c r="D38" s="12"/>
      <c r="E38" s="41">
        <v>0</v>
      </c>
      <c r="F38" s="12"/>
      <c r="G38" s="116" t="s">
        <v>49</v>
      </c>
      <c r="H38" s="1"/>
    </row>
    <row r="39" spans="1:8" ht="13.8" thickBot="1" x14ac:dyDescent="0.3">
      <c r="A39" s="33"/>
      <c r="B39" s="42" t="s">
        <v>50</v>
      </c>
      <c r="C39" s="43">
        <f>SUM(C38+C36+C37)</f>
        <v>0</v>
      </c>
      <c r="D39" s="12"/>
      <c r="E39" s="43">
        <f>SUM(E38+E36+E37)</f>
        <v>0</v>
      </c>
      <c r="F39" s="12"/>
      <c r="G39" s="1"/>
      <c r="H39" s="1"/>
    </row>
    <row r="40" spans="1:8" ht="16.2" thickTop="1" x14ac:dyDescent="0.3">
      <c r="A40" s="25"/>
      <c r="B40" s="44" t="s">
        <v>51</v>
      </c>
      <c r="C40" s="31"/>
      <c r="D40" s="12"/>
      <c r="E40" s="31"/>
      <c r="F40" s="12"/>
      <c r="G40" s="1"/>
      <c r="H40" s="1"/>
    </row>
    <row r="41" spans="1:8" x14ac:dyDescent="0.25">
      <c r="A41" s="25"/>
      <c r="B41" s="45" t="s">
        <v>52</v>
      </c>
      <c r="C41" s="31"/>
      <c r="D41" s="12"/>
      <c r="E41" s="31"/>
      <c r="F41" s="12"/>
      <c r="G41" s="1"/>
      <c r="H41" s="1"/>
    </row>
    <row r="42" spans="1:8" s="46" customFormat="1" ht="66" x14ac:dyDescent="0.25">
      <c r="A42" s="33">
        <v>18</v>
      </c>
      <c r="B42" s="32" t="s">
        <v>53</v>
      </c>
      <c r="C42" s="18"/>
      <c r="D42" s="12"/>
      <c r="E42" s="18"/>
      <c r="F42" s="12"/>
      <c r="G42" s="101" t="s">
        <v>195</v>
      </c>
      <c r="H42" s="28"/>
    </row>
    <row r="43" spans="1:8" x14ac:dyDescent="0.25">
      <c r="A43" s="25">
        <v>19</v>
      </c>
      <c r="B43" s="32" t="s">
        <v>54</v>
      </c>
      <c r="C43" s="18"/>
      <c r="D43" s="12"/>
      <c r="E43" s="18"/>
      <c r="F43" s="12"/>
      <c r="G43" s="28" t="s">
        <v>55</v>
      </c>
      <c r="H43" s="28"/>
    </row>
    <row r="44" spans="1:8" x14ac:dyDescent="0.25">
      <c r="A44" s="25">
        <v>20</v>
      </c>
      <c r="B44" s="20" t="s">
        <v>56</v>
      </c>
      <c r="C44" s="18"/>
      <c r="D44" s="12"/>
      <c r="E44" s="18"/>
      <c r="F44" s="12"/>
      <c r="G44" s="34" t="s">
        <v>57</v>
      </c>
      <c r="H44" s="1"/>
    </row>
    <row r="45" spans="1:8" x14ac:dyDescent="0.25">
      <c r="A45" s="25">
        <v>21</v>
      </c>
      <c r="B45" s="32" t="s">
        <v>58</v>
      </c>
      <c r="C45" s="18"/>
      <c r="D45" s="12"/>
      <c r="E45" s="18"/>
      <c r="F45" s="12"/>
      <c r="G45" s="130" t="s">
        <v>266</v>
      </c>
      <c r="H45" s="130"/>
    </row>
    <row r="46" spans="1:8" x14ac:dyDescent="0.25">
      <c r="A46" s="33" t="s">
        <v>231</v>
      </c>
      <c r="B46" s="32" t="s">
        <v>59</v>
      </c>
      <c r="C46" s="18"/>
      <c r="D46" s="12"/>
      <c r="E46" s="18"/>
      <c r="F46" s="12"/>
      <c r="G46" s="34" t="s">
        <v>196</v>
      </c>
      <c r="H46" s="28"/>
    </row>
    <row r="47" spans="1:8" x14ac:dyDescent="0.25">
      <c r="A47" s="25">
        <v>22</v>
      </c>
      <c r="B47" s="32" t="s">
        <v>60</v>
      </c>
      <c r="C47" s="18"/>
      <c r="D47" s="12"/>
      <c r="E47" s="18"/>
      <c r="F47" s="12"/>
      <c r="G47" s="28" t="s">
        <v>61</v>
      </c>
      <c r="H47" s="28"/>
    </row>
    <row r="48" spans="1:8" x14ac:dyDescent="0.25">
      <c r="A48" s="25">
        <v>23</v>
      </c>
      <c r="B48" s="40" t="s">
        <v>62</v>
      </c>
      <c r="C48" s="18"/>
      <c r="D48" s="12"/>
      <c r="E48" s="18"/>
      <c r="F48" s="12"/>
      <c r="G48" s="28" t="s">
        <v>63</v>
      </c>
      <c r="H48" s="28"/>
    </row>
    <row r="49" spans="1:8" ht="26.4" x14ac:dyDescent="0.25">
      <c r="A49" s="25">
        <v>24</v>
      </c>
      <c r="B49" s="32" t="s">
        <v>64</v>
      </c>
      <c r="C49" s="18"/>
      <c r="D49" s="12"/>
      <c r="E49" s="18"/>
      <c r="F49" s="12"/>
      <c r="G49" s="117" t="s">
        <v>65</v>
      </c>
      <c r="H49" s="1"/>
    </row>
    <row r="50" spans="1:8" x14ac:dyDescent="0.25">
      <c r="A50" s="25">
        <v>25</v>
      </c>
      <c r="B50" s="32" t="s">
        <v>66</v>
      </c>
      <c r="C50" s="18"/>
      <c r="D50" s="12"/>
      <c r="E50" s="18"/>
      <c r="F50" s="12"/>
      <c r="G50" s="28" t="s">
        <v>67</v>
      </c>
      <c r="H50" s="28"/>
    </row>
    <row r="51" spans="1:8" x14ac:dyDescent="0.25">
      <c r="A51" s="47">
        <v>26</v>
      </c>
      <c r="B51" s="32" t="s">
        <v>68</v>
      </c>
      <c r="C51" s="18"/>
      <c r="D51" s="12"/>
      <c r="E51" s="18"/>
      <c r="F51" s="12"/>
      <c r="G51" s="28" t="s">
        <v>69</v>
      </c>
      <c r="H51" s="28"/>
    </row>
    <row r="52" spans="1:8" x14ac:dyDescent="0.25">
      <c r="A52" s="25">
        <v>27</v>
      </c>
      <c r="B52" s="32" t="s">
        <v>70</v>
      </c>
      <c r="C52" s="26"/>
      <c r="D52" s="12"/>
      <c r="E52" s="26"/>
      <c r="F52" s="12"/>
      <c r="G52" s="28" t="s">
        <v>71</v>
      </c>
      <c r="H52" s="28"/>
    </row>
    <row r="53" spans="1:8" x14ac:dyDescent="0.25">
      <c r="A53" s="25">
        <v>28</v>
      </c>
      <c r="B53" s="32" t="s">
        <v>72</v>
      </c>
      <c r="C53" s="26"/>
      <c r="D53" s="12"/>
      <c r="E53" s="26"/>
      <c r="F53" s="12"/>
      <c r="G53" s="24" t="s">
        <v>73</v>
      </c>
      <c r="H53" s="24"/>
    </row>
    <row r="54" spans="1:8" x14ac:dyDescent="0.25">
      <c r="A54" s="25"/>
      <c r="B54" s="32" t="s">
        <v>74</v>
      </c>
      <c r="C54" s="26"/>
      <c r="D54" s="12"/>
      <c r="E54" s="26"/>
      <c r="F54" s="12"/>
      <c r="G54" s="52">
        <v>218100</v>
      </c>
      <c r="H54" s="24"/>
    </row>
    <row r="55" spans="1:8" x14ac:dyDescent="0.25">
      <c r="A55" s="25">
        <v>29</v>
      </c>
      <c r="B55" s="32" t="s">
        <v>75</v>
      </c>
      <c r="C55" s="26"/>
      <c r="D55" s="12"/>
      <c r="E55" s="26"/>
      <c r="F55" s="12"/>
      <c r="G55" s="28" t="s">
        <v>76</v>
      </c>
      <c r="H55" s="28"/>
    </row>
    <row r="56" spans="1:8" x14ac:dyDescent="0.25">
      <c r="A56" s="25">
        <v>30</v>
      </c>
      <c r="B56" s="51" t="s">
        <v>77</v>
      </c>
      <c r="C56" s="26"/>
      <c r="D56" s="12"/>
      <c r="E56" s="26"/>
      <c r="F56" s="12"/>
      <c r="G56" s="28">
        <v>219001</v>
      </c>
      <c r="H56" s="28"/>
    </row>
    <row r="57" spans="1:8" x14ac:dyDescent="0.25">
      <c r="A57" s="25">
        <v>31</v>
      </c>
      <c r="B57" s="51" t="s">
        <v>78</v>
      </c>
      <c r="C57" s="26"/>
      <c r="D57" s="12"/>
      <c r="E57" s="26"/>
      <c r="F57" s="12"/>
      <c r="G57" s="28">
        <v>219003</v>
      </c>
      <c r="H57" s="28"/>
    </row>
    <row r="58" spans="1:8" x14ac:dyDescent="0.25">
      <c r="A58" s="25"/>
      <c r="B58" s="36" t="s">
        <v>79</v>
      </c>
      <c r="C58" s="48">
        <f>SUM(C42:C55)</f>
        <v>0</v>
      </c>
      <c r="D58" s="12"/>
      <c r="E58" s="48">
        <f>SUM(E42:E55)</f>
        <v>0</v>
      </c>
      <c r="F58" s="12"/>
      <c r="G58" s="1"/>
      <c r="H58" s="1"/>
    </row>
    <row r="59" spans="1:8" x14ac:dyDescent="0.25">
      <c r="A59" s="25"/>
      <c r="B59" s="45" t="s">
        <v>80</v>
      </c>
      <c r="C59" s="31"/>
      <c r="D59" s="12"/>
      <c r="E59" s="31"/>
      <c r="F59" s="12"/>
      <c r="G59" s="1"/>
      <c r="H59" s="1"/>
    </row>
    <row r="60" spans="1:8" s="58" customFormat="1" x14ac:dyDescent="0.25">
      <c r="A60" s="131">
        <v>32</v>
      </c>
      <c r="B60" s="132" t="s">
        <v>81</v>
      </c>
      <c r="C60" s="133"/>
      <c r="D60" s="127"/>
      <c r="E60" s="133"/>
      <c r="F60" s="127"/>
      <c r="G60" s="134" t="s">
        <v>233</v>
      </c>
      <c r="H60" s="126"/>
    </row>
    <row r="61" spans="1:8" x14ac:dyDescent="0.25">
      <c r="A61" s="25">
        <v>33</v>
      </c>
      <c r="B61" s="50" t="s">
        <v>82</v>
      </c>
      <c r="C61" s="18"/>
      <c r="D61" s="12"/>
      <c r="E61" s="18"/>
      <c r="F61" s="12"/>
      <c r="G61" s="118" t="s">
        <v>83</v>
      </c>
      <c r="H61" s="28"/>
    </row>
    <row r="62" spans="1:8" x14ac:dyDescent="0.25">
      <c r="A62" s="25">
        <v>34</v>
      </c>
      <c r="B62" s="49" t="s">
        <v>84</v>
      </c>
      <c r="C62" s="18"/>
      <c r="D62" s="12"/>
      <c r="E62" s="18"/>
      <c r="F62" s="12"/>
      <c r="G62" s="118" t="s">
        <v>85</v>
      </c>
      <c r="H62" s="28"/>
    </row>
    <row r="63" spans="1:8" x14ac:dyDescent="0.25">
      <c r="A63" s="25">
        <v>35</v>
      </c>
      <c r="B63" s="49" t="s">
        <v>86</v>
      </c>
      <c r="C63" s="18"/>
      <c r="D63" s="12"/>
      <c r="E63" s="18"/>
      <c r="F63" s="12"/>
      <c r="G63" s="52">
        <v>218101</v>
      </c>
      <c r="H63" s="28"/>
    </row>
    <row r="64" spans="1:8" x14ac:dyDescent="0.25">
      <c r="A64" s="33">
        <v>36</v>
      </c>
      <c r="B64" s="49" t="s">
        <v>87</v>
      </c>
      <c r="C64" s="18"/>
      <c r="D64" s="12"/>
      <c r="E64" s="18"/>
      <c r="F64" s="12"/>
      <c r="G64" s="118" t="s">
        <v>88</v>
      </c>
      <c r="H64" s="28"/>
    </row>
    <row r="65" spans="1:9" x14ac:dyDescent="0.25">
      <c r="A65" s="33">
        <v>37</v>
      </c>
      <c r="B65" s="49" t="s">
        <v>89</v>
      </c>
      <c r="C65" s="18"/>
      <c r="D65" s="12"/>
      <c r="E65" s="18"/>
      <c r="F65" s="12"/>
      <c r="G65" s="118" t="s">
        <v>90</v>
      </c>
      <c r="H65" s="28"/>
    </row>
    <row r="66" spans="1:9" x14ac:dyDescent="0.25">
      <c r="A66" s="33">
        <v>38</v>
      </c>
      <c r="B66" s="49" t="s">
        <v>91</v>
      </c>
      <c r="C66" s="18"/>
      <c r="D66" s="12"/>
      <c r="E66" s="18"/>
      <c r="F66" s="12"/>
      <c r="G66" s="118">
        <v>219005</v>
      </c>
      <c r="H66" s="28"/>
    </row>
    <row r="67" spans="1:9" x14ac:dyDescent="0.25">
      <c r="A67" s="25">
        <v>39</v>
      </c>
      <c r="B67" s="51" t="s">
        <v>92</v>
      </c>
      <c r="C67" s="18"/>
      <c r="D67" s="12"/>
      <c r="E67" s="18"/>
      <c r="F67" s="12"/>
      <c r="G67" s="24" t="s">
        <v>93</v>
      </c>
      <c r="H67" s="52"/>
    </row>
    <row r="68" spans="1:9" x14ac:dyDescent="0.25">
      <c r="A68" s="25">
        <v>40</v>
      </c>
      <c r="B68" s="51" t="s">
        <v>94</v>
      </c>
      <c r="C68" s="26"/>
      <c r="D68" s="12"/>
      <c r="E68" s="26"/>
      <c r="F68" s="12"/>
      <c r="G68" s="28" t="s">
        <v>95</v>
      </c>
      <c r="H68" s="28"/>
    </row>
    <row r="69" spans="1:9" x14ac:dyDescent="0.25">
      <c r="A69" s="25">
        <v>41</v>
      </c>
      <c r="B69" s="51" t="s">
        <v>77</v>
      </c>
      <c r="C69" s="26"/>
      <c r="D69" s="12"/>
      <c r="E69" s="26"/>
      <c r="F69" s="12"/>
      <c r="G69" s="118" t="s">
        <v>96</v>
      </c>
      <c r="H69" s="28"/>
    </row>
    <row r="70" spans="1:9" x14ac:dyDescent="0.25">
      <c r="A70" s="25">
        <v>42</v>
      </c>
      <c r="B70" s="51" t="s">
        <v>78</v>
      </c>
      <c r="C70" s="26"/>
      <c r="D70" s="12"/>
      <c r="E70" s="26"/>
      <c r="F70" s="12"/>
      <c r="G70" s="28">
        <v>219004</v>
      </c>
      <c r="H70" s="28"/>
    </row>
    <row r="71" spans="1:9" x14ac:dyDescent="0.25">
      <c r="A71" s="25"/>
      <c r="B71" s="53" t="s">
        <v>97</v>
      </c>
      <c r="C71" s="37">
        <f>SUM(C60:C68)</f>
        <v>0</v>
      </c>
      <c r="D71" s="12"/>
      <c r="E71" s="37">
        <f>SUM(E60:E68)</f>
        <v>0</v>
      </c>
      <c r="F71" s="12"/>
      <c r="G71" s="1"/>
      <c r="H71" s="1"/>
    </row>
    <row r="72" spans="1:9" ht="13.8" thickBot="1" x14ac:dyDescent="0.3">
      <c r="A72" s="25"/>
      <c r="B72" s="20" t="s">
        <v>98</v>
      </c>
      <c r="C72" s="54">
        <f>+C58+C71</f>
        <v>0</v>
      </c>
      <c r="D72" s="12"/>
      <c r="E72" s="54">
        <f>+E58+E71</f>
        <v>0</v>
      </c>
      <c r="F72" s="12"/>
      <c r="G72" s="1"/>
      <c r="H72" s="1"/>
    </row>
    <row r="73" spans="1:9" ht="13.8" thickTop="1" x14ac:dyDescent="0.25">
      <c r="A73" s="25"/>
      <c r="B73" s="1"/>
      <c r="C73" s="55"/>
      <c r="D73" s="12"/>
      <c r="F73" s="12"/>
      <c r="G73" s="1"/>
      <c r="H73" s="1"/>
    </row>
    <row r="74" spans="1:9" s="58" customFormat="1" x14ac:dyDescent="0.25">
      <c r="A74" s="25"/>
      <c r="B74" s="56" t="s">
        <v>99</v>
      </c>
      <c r="C74" s="57"/>
      <c r="D74" s="12"/>
      <c r="E74" s="1"/>
      <c r="F74" s="12"/>
      <c r="G74" s="1"/>
      <c r="H74" s="1"/>
      <c r="I74" s="1"/>
    </row>
    <row r="75" spans="1:9" s="58" customFormat="1" x14ac:dyDescent="0.25">
      <c r="A75" s="122">
        <v>43</v>
      </c>
      <c r="B75" s="128" t="s">
        <v>100</v>
      </c>
      <c r="C75" s="129">
        <v>0</v>
      </c>
      <c r="D75" s="127"/>
      <c r="E75" s="125">
        <v>0</v>
      </c>
      <c r="F75" s="127"/>
      <c r="G75" s="130" t="s">
        <v>234</v>
      </c>
    </row>
    <row r="76" spans="1:9" s="58" customFormat="1" x14ac:dyDescent="0.25">
      <c r="A76" s="33">
        <v>44</v>
      </c>
      <c r="B76" s="59" t="s">
        <v>101</v>
      </c>
      <c r="C76" s="60">
        <v>0</v>
      </c>
      <c r="D76" s="12"/>
      <c r="E76" s="41">
        <v>0</v>
      </c>
      <c r="F76" s="12"/>
      <c r="G76" s="34" t="s">
        <v>102</v>
      </c>
      <c r="H76" s="1"/>
      <c r="I76" s="1"/>
    </row>
    <row r="77" spans="1:9" s="58" customFormat="1" x14ac:dyDescent="0.25">
      <c r="A77" s="33">
        <v>45</v>
      </c>
      <c r="B77" s="59" t="s">
        <v>103</v>
      </c>
      <c r="C77" s="60"/>
      <c r="D77" s="12"/>
      <c r="E77" s="41"/>
      <c r="F77" s="12"/>
      <c r="G77" s="34" t="s">
        <v>197</v>
      </c>
      <c r="H77" s="1"/>
      <c r="I77" s="1"/>
    </row>
    <row r="78" spans="1:9" s="58" customFormat="1" x14ac:dyDescent="0.25">
      <c r="A78" s="33">
        <v>46</v>
      </c>
      <c r="B78" s="59" t="s">
        <v>104</v>
      </c>
      <c r="C78" s="60"/>
      <c r="D78" s="12"/>
      <c r="E78" s="41"/>
      <c r="F78" s="12"/>
      <c r="G78" s="34" t="s">
        <v>105</v>
      </c>
      <c r="H78" s="1"/>
      <c r="I78" s="1"/>
    </row>
    <row r="79" spans="1:9" s="58" customFormat="1" x14ac:dyDescent="0.25">
      <c r="A79" s="33">
        <v>47</v>
      </c>
      <c r="B79" s="59" t="s">
        <v>106</v>
      </c>
      <c r="C79" s="61">
        <f>SUM(C75:C76)</f>
        <v>0</v>
      </c>
      <c r="D79" s="12"/>
      <c r="E79" s="62">
        <f>SUM(E75:E76)</f>
        <v>0</v>
      </c>
      <c r="F79" s="12"/>
      <c r="G79" s="34" t="s">
        <v>107</v>
      </c>
      <c r="H79" s="1"/>
      <c r="I79" s="1"/>
    </row>
    <row r="80" spans="1:9" s="58" customFormat="1" x14ac:dyDescent="0.25">
      <c r="A80" s="33">
        <v>48</v>
      </c>
      <c r="B80" s="42" t="s">
        <v>108</v>
      </c>
      <c r="C80" s="63">
        <f>SUM(C75:C79)</f>
        <v>0</v>
      </c>
      <c r="D80" s="12"/>
      <c r="E80" s="63">
        <f>SUM(E75:E79)</f>
        <v>0</v>
      </c>
      <c r="F80" s="12"/>
      <c r="G80" s="1"/>
      <c r="H80" s="1"/>
      <c r="I80" s="1"/>
    </row>
    <row r="81" spans="1:9" x14ac:dyDescent="0.25">
      <c r="A81" s="25"/>
      <c r="B81" s="56" t="s">
        <v>109</v>
      </c>
      <c r="C81" s="57"/>
      <c r="D81" s="12"/>
      <c r="F81" s="12"/>
      <c r="G81" s="1"/>
      <c r="H81" s="1"/>
    </row>
    <row r="82" spans="1:9" ht="19.5" customHeight="1" x14ac:dyDescent="0.25">
      <c r="A82" s="25">
        <v>52</v>
      </c>
      <c r="B82" s="32" t="s">
        <v>110</v>
      </c>
      <c r="C82" s="29"/>
      <c r="D82" s="12"/>
      <c r="E82" s="29"/>
      <c r="F82" s="12"/>
      <c r="G82" s="28" t="s">
        <v>199</v>
      </c>
      <c r="H82" s="28"/>
      <c r="I82" s="3"/>
    </row>
    <row r="83" spans="1:9" ht="13.8" thickBot="1" x14ac:dyDescent="0.3">
      <c r="A83" s="25"/>
      <c r="B83" s="32" t="s">
        <v>111</v>
      </c>
      <c r="C83" s="64">
        <f>SUM(C82:C82)</f>
        <v>0</v>
      </c>
      <c r="D83" s="12"/>
      <c r="E83" s="64">
        <f>SUM(E82:E82)</f>
        <v>0</v>
      </c>
      <c r="F83" s="12"/>
      <c r="G83" s="1"/>
      <c r="H83" s="1"/>
    </row>
    <row r="84" spans="1:9" ht="13.8" thickTop="1" x14ac:dyDescent="0.25">
      <c r="A84" s="1"/>
      <c r="B84" s="1"/>
      <c r="C84" s="55"/>
      <c r="D84" s="12"/>
      <c r="F84" s="12"/>
      <c r="G84" s="1"/>
      <c r="H84" s="1"/>
    </row>
    <row r="85" spans="1:9" x14ac:dyDescent="0.25">
      <c r="A85" s="1"/>
      <c r="B85" s="1"/>
      <c r="C85" s="55"/>
      <c r="D85" s="12"/>
      <c r="F85" s="12"/>
      <c r="G85" s="1"/>
      <c r="H85" s="1"/>
    </row>
    <row r="86" spans="1:9" x14ac:dyDescent="0.25">
      <c r="A86" s="1"/>
      <c r="B86" s="1" t="s">
        <v>112</v>
      </c>
      <c r="C86" s="31">
        <f>SUM((C33+C39)-(C72+C80))-C83</f>
        <v>0</v>
      </c>
      <c r="D86" s="12"/>
      <c r="E86" s="31">
        <f>SUM((E33+E39)-(E72+E80))-E83</f>
        <v>0</v>
      </c>
      <c r="F86" s="12"/>
      <c r="G86" s="1"/>
      <c r="H86" s="1"/>
    </row>
    <row r="87" spans="1:9" x14ac:dyDescent="0.25">
      <c r="A87" s="1"/>
      <c r="B87" s="1" t="s">
        <v>113</v>
      </c>
      <c r="C87" s="55"/>
      <c r="D87" s="12"/>
      <c r="F87" s="12"/>
      <c r="G87" s="1"/>
      <c r="H87" s="1"/>
    </row>
    <row r="88" spans="1:9" x14ac:dyDescent="0.25">
      <c r="B88" s="1"/>
      <c r="D88" s="12"/>
      <c r="F88" s="12"/>
    </row>
    <row r="89" spans="1:9" x14ac:dyDescent="0.25">
      <c r="B89" s="1"/>
      <c r="D89" s="12"/>
    </row>
    <row r="90" spans="1:9" x14ac:dyDescent="0.25">
      <c r="B90" s="1"/>
      <c r="D90" s="12"/>
    </row>
    <row r="91" spans="1:9" x14ac:dyDescent="0.25">
      <c r="B91" s="65"/>
      <c r="D91" s="19"/>
    </row>
    <row r="92" spans="1:9" x14ac:dyDescent="0.25">
      <c r="A92" s="66"/>
      <c r="B92" s="67"/>
      <c r="C92" s="55"/>
      <c r="D92" s="19"/>
    </row>
    <row r="93" spans="1:9" x14ac:dyDescent="0.25">
      <c r="B93" s="1"/>
      <c r="C93" s="55"/>
      <c r="D93" s="19"/>
    </row>
    <row r="94" spans="1:9" x14ac:dyDescent="0.25">
      <c r="B94" s="1"/>
      <c r="C94" s="68"/>
      <c r="D94" s="19"/>
      <c r="E94" s="68"/>
      <c r="F94" s="69"/>
      <c r="G94" s="68"/>
      <c r="H94" s="68"/>
    </row>
    <row r="95" spans="1:9" x14ac:dyDescent="0.25">
      <c r="B95" s="34"/>
      <c r="C95" s="55"/>
      <c r="D95" s="19"/>
    </row>
    <row r="96" spans="1:9" x14ac:dyDescent="0.25">
      <c r="B96" s="1"/>
      <c r="C96" s="55"/>
    </row>
    <row r="97" spans="2:3" x14ac:dyDescent="0.25">
      <c r="B97" s="1"/>
      <c r="C97" s="55"/>
    </row>
    <row r="98" spans="2:3" x14ac:dyDescent="0.25">
      <c r="B98" s="1"/>
      <c r="C98" s="55"/>
    </row>
    <row r="99" spans="2:3" x14ac:dyDescent="0.25">
      <c r="B99" s="1"/>
      <c r="C99" s="55"/>
    </row>
    <row r="100" spans="2:3" x14ac:dyDescent="0.25">
      <c r="B100" s="1"/>
      <c r="C100" s="55"/>
    </row>
    <row r="101" spans="2:3" x14ac:dyDescent="0.25">
      <c r="B101" s="1"/>
      <c r="C101" s="55"/>
    </row>
    <row r="102" spans="2:3" x14ac:dyDescent="0.25">
      <c r="B102" s="1"/>
      <c r="C102" s="55"/>
    </row>
    <row r="103" spans="2:3" x14ac:dyDescent="0.25">
      <c r="B103" s="1"/>
    </row>
  </sheetData>
  <mergeCells count="4">
    <mergeCell ref="B1:E1"/>
    <mergeCell ref="B2:E2"/>
    <mergeCell ref="B3:E3"/>
    <mergeCell ref="B4:E4"/>
  </mergeCells>
  <pageMargins left="0.63" right="0.35" top="0.77" bottom="0.77" header="0.5" footer="0.5"/>
  <pageSetup scale="48" orientation="portrait" r:id="rId1"/>
  <headerFooter alignWithMargins="0"/>
  <rowBreaks count="1" manualBreakCount="1">
    <brk id="58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103"/>
  <sheetViews>
    <sheetView zoomScale="90" zoomScaleNormal="90" zoomScaleSheetLayoutView="50" workbookViewId="0">
      <selection activeCell="B11" sqref="B11"/>
    </sheetView>
  </sheetViews>
  <sheetFormatPr defaultColWidth="24.5546875" defaultRowHeight="13.2" x14ac:dyDescent="0.25"/>
  <cols>
    <col min="1" max="1" width="7" style="3" customWidth="1"/>
    <col min="2" max="2" width="46.109375" style="3" customWidth="1"/>
    <col min="3" max="3" width="19.44140625" style="3" customWidth="1"/>
    <col min="4" max="4" width="24.5546875" style="3" hidden="1" customWidth="1"/>
    <col min="5" max="5" width="2.44140625" style="3" customWidth="1"/>
    <col min="6" max="6" width="17" style="3" customWidth="1"/>
    <col min="7" max="7" width="2.44140625" style="3" customWidth="1"/>
    <col min="8" max="8" width="71.44140625" style="3" customWidth="1"/>
    <col min="9" max="9" width="46.88671875" style="3" bestFit="1" customWidth="1"/>
    <col min="10" max="10" width="30.88671875" style="3" customWidth="1"/>
    <col min="11" max="11" width="28" style="3" customWidth="1"/>
    <col min="12" max="12" width="20.88671875" style="3" customWidth="1"/>
    <col min="13" max="13" width="17.5546875" style="3" customWidth="1"/>
    <col min="14" max="14" width="17.88671875" style="3" customWidth="1"/>
    <col min="15" max="16384" width="24.5546875" style="3"/>
  </cols>
  <sheetData>
    <row r="1" spans="1:12" ht="15.6" x14ac:dyDescent="0.3">
      <c r="B1" s="140"/>
      <c r="C1" s="140"/>
      <c r="D1" s="140"/>
      <c r="E1" s="140"/>
      <c r="F1" s="140"/>
    </row>
    <row r="2" spans="1:12" ht="15.6" x14ac:dyDescent="0.3">
      <c r="B2" s="140" t="s">
        <v>114</v>
      </c>
      <c r="C2" s="140"/>
      <c r="D2" s="140"/>
      <c r="E2" s="140"/>
      <c r="F2" s="140"/>
    </row>
    <row r="3" spans="1:12" ht="15.6" x14ac:dyDescent="0.3">
      <c r="B3" s="96" t="s">
        <v>210</v>
      </c>
      <c r="C3" s="96"/>
      <c r="D3" s="96"/>
      <c r="E3" s="96"/>
      <c r="F3" s="96"/>
    </row>
    <row r="4" spans="1:12" ht="15.6" x14ac:dyDescent="0.3">
      <c r="B4" s="140" t="s">
        <v>115</v>
      </c>
      <c r="C4" s="140"/>
      <c r="D4" s="140"/>
      <c r="E4" s="140"/>
      <c r="F4" s="140"/>
    </row>
    <row r="5" spans="1:12" ht="15.6" x14ac:dyDescent="0.3">
      <c r="B5" s="70"/>
      <c r="C5" s="99"/>
      <c r="D5" s="99"/>
      <c r="E5" s="99"/>
      <c r="F5" s="99"/>
    </row>
    <row r="6" spans="1:12" ht="15.6" x14ac:dyDescent="0.3">
      <c r="B6" s="99"/>
      <c r="C6" s="99"/>
      <c r="D6" s="99"/>
      <c r="E6" s="99"/>
      <c r="F6" s="99"/>
      <c r="H6" s="56" t="s">
        <v>193</v>
      </c>
    </row>
    <row r="7" spans="1:12" ht="15.6" x14ac:dyDescent="0.3">
      <c r="B7" s="99"/>
      <c r="C7" s="100">
        <v>42551</v>
      </c>
      <c r="D7" s="100"/>
      <c r="E7" s="100"/>
      <c r="F7" s="100">
        <v>42185</v>
      </c>
      <c r="H7" s="56" t="s">
        <v>198</v>
      </c>
      <c r="I7" s="8"/>
    </row>
    <row r="9" spans="1:12" ht="15.6" x14ac:dyDescent="0.3">
      <c r="A9" s="71" t="s">
        <v>116</v>
      </c>
      <c r="B9" s="44" t="s">
        <v>117</v>
      </c>
    </row>
    <row r="10" spans="1:12" x14ac:dyDescent="0.25">
      <c r="B10" s="34" t="s">
        <v>118</v>
      </c>
    </row>
    <row r="11" spans="1:12" x14ac:dyDescent="0.25">
      <c r="B11" s="34"/>
    </row>
    <row r="12" spans="1:12" ht="26.4" x14ac:dyDescent="0.25">
      <c r="A12" s="33">
        <v>1</v>
      </c>
      <c r="B12" s="72" t="s">
        <v>119</v>
      </c>
      <c r="C12" s="15">
        <v>106370282.5</v>
      </c>
      <c r="F12" s="15">
        <f>75000000+3973248.35+1447034.15+20000000-45000</f>
        <v>100375282.5</v>
      </c>
      <c r="H12" s="101" t="s">
        <v>120</v>
      </c>
      <c r="I12" s="17" t="s">
        <v>121</v>
      </c>
      <c r="J12" s="34"/>
      <c r="K12" s="73"/>
      <c r="L12" s="46"/>
    </row>
    <row r="13" spans="1:12" ht="26.4" x14ac:dyDescent="0.25">
      <c r="A13" s="33">
        <v>2</v>
      </c>
      <c r="B13" s="72" t="s">
        <v>122</v>
      </c>
      <c r="C13" s="18">
        <v>-25420282.5</v>
      </c>
      <c r="D13" s="74"/>
      <c r="E13" s="74"/>
      <c r="F13" s="18">
        <v>-25420282.5</v>
      </c>
      <c r="H13" s="101" t="s">
        <v>123</v>
      </c>
      <c r="I13" s="17" t="s">
        <v>121</v>
      </c>
      <c r="J13" s="34"/>
    </row>
    <row r="14" spans="1:12" x14ac:dyDescent="0.25">
      <c r="A14" s="33">
        <v>3</v>
      </c>
      <c r="B14" s="72" t="s">
        <v>124</v>
      </c>
      <c r="C14" s="18">
        <v>17000000</v>
      </c>
      <c r="D14" s="74"/>
      <c r="E14" s="74"/>
      <c r="F14" s="18">
        <v>17000000</v>
      </c>
      <c r="H14" s="34" t="s">
        <v>125</v>
      </c>
      <c r="I14" s="17" t="s">
        <v>121</v>
      </c>
      <c r="J14" s="34"/>
    </row>
    <row r="15" spans="1:12" x14ac:dyDescent="0.25">
      <c r="A15" s="33"/>
      <c r="B15" s="72" t="s">
        <v>126</v>
      </c>
      <c r="C15" s="18"/>
      <c r="D15" s="74"/>
      <c r="E15" s="74"/>
      <c r="F15" s="18"/>
      <c r="H15" s="34"/>
      <c r="I15" s="34"/>
      <c r="J15" s="34"/>
    </row>
    <row r="16" spans="1:12" x14ac:dyDescent="0.25">
      <c r="A16" s="33">
        <v>4</v>
      </c>
      <c r="B16" s="59" t="s">
        <v>127</v>
      </c>
      <c r="C16" s="18">
        <v>50000000</v>
      </c>
      <c r="D16" s="74"/>
      <c r="E16" s="74"/>
      <c r="F16" s="18">
        <v>52000000</v>
      </c>
      <c r="H16" s="117" t="s">
        <v>128</v>
      </c>
      <c r="I16" s="17" t="s">
        <v>121</v>
      </c>
    </row>
    <row r="17" spans="1:16" x14ac:dyDescent="0.25">
      <c r="A17" s="33">
        <v>5</v>
      </c>
      <c r="B17" s="59" t="s">
        <v>129</v>
      </c>
      <c r="C17" s="18"/>
      <c r="D17" s="74"/>
      <c r="E17" s="74"/>
      <c r="F17" s="18"/>
      <c r="H17" s="34">
        <v>421500</v>
      </c>
      <c r="I17" s="17" t="s">
        <v>121</v>
      </c>
    </row>
    <row r="18" spans="1:16" x14ac:dyDescent="0.25">
      <c r="A18" s="33">
        <v>6</v>
      </c>
      <c r="B18" s="59" t="s">
        <v>130</v>
      </c>
      <c r="C18" s="18">
        <v>28900000</v>
      </c>
      <c r="D18" s="74"/>
      <c r="E18" s="74"/>
      <c r="F18" s="18">
        <v>27000000</v>
      </c>
      <c r="H18" s="34" t="s">
        <v>131</v>
      </c>
      <c r="I18" s="17" t="s">
        <v>121</v>
      </c>
      <c r="J18" s="34"/>
      <c r="K18" s="34"/>
    </row>
    <row r="19" spans="1:16" x14ac:dyDescent="0.25">
      <c r="A19" s="33">
        <v>7</v>
      </c>
      <c r="B19" s="59" t="s">
        <v>132</v>
      </c>
      <c r="C19" s="18">
        <v>29000000</v>
      </c>
      <c r="D19" s="74"/>
      <c r="E19" s="74"/>
      <c r="F19" s="18">
        <f>15000000+15000000</f>
        <v>30000000</v>
      </c>
      <c r="H19" s="101" t="s">
        <v>133</v>
      </c>
      <c r="I19" s="17" t="s">
        <v>121</v>
      </c>
      <c r="J19" s="34"/>
      <c r="K19" s="34"/>
    </row>
    <row r="20" spans="1:16" x14ac:dyDescent="0.25">
      <c r="A20" s="33">
        <v>8</v>
      </c>
      <c r="B20" s="72" t="s">
        <v>134</v>
      </c>
      <c r="C20" s="18">
        <v>15000000</v>
      </c>
      <c r="D20" s="74"/>
      <c r="E20" s="74"/>
      <c r="F20" s="18">
        <f>10000000+5000000</f>
        <v>15000000</v>
      </c>
      <c r="H20" s="34" t="s">
        <v>135</v>
      </c>
      <c r="I20" s="17" t="s">
        <v>121</v>
      </c>
      <c r="J20" s="34"/>
      <c r="K20" s="34"/>
    </row>
    <row r="21" spans="1:16" x14ac:dyDescent="0.25">
      <c r="A21" s="33">
        <v>9</v>
      </c>
      <c r="B21" s="72" t="s">
        <v>136</v>
      </c>
      <c r="C21" s="18">
        <v>400000</v>
      </c>
      <c r="D21" s="74"/>
      <c r="E21" s="74"/>
      <c r="F21" s="18"/>
      <c r="H21" s="34" t="s">
        <v>137</v>
      </c>
      <c r="I21" s="17" t="s">
        <v>121</v>
      </c>
      <c r="J21" s="34"/>
      <c r="K21" s="34"/>
    </row>
    <row r="22" spans="1:16" x14ac:dyDescent="0.25">
      <c r="B22" s="72" t="s">
        <v>138</v>
      </c>
      <c r="C22" s="18"/>
      <c r="D22" s="74"/>
      <c r="E22" s="74"/>
      <c r="F22" s="18"/>
      <c r="H22" s="34"/>
    </row>
    <row r="23" spans="1:16" x14ac:dyDescent="0.25">
      <c r="A23" s="33">
        <v>10</v>
      </c>
      <c r="B23" s="32" t="s">
        <v>139</v>
      </c>
      <c r="C23" s="18">
        <v>2431783.4</v>
      </c>
      <c r="D23" s="74"/>
      <c r="E23" s="74"/>
      <c r="F23" s="18">
        <v>3431783.4</v>
      </c>
      <c r="H23" s="34" t="s">
        <v>140</v>
      </c>
      <c r="I23" s="75"/>
      <c r="J23" s="34"/>
    </row>
    <row r="24" spans="1:16" x14ac:dyDescent="0.25">
      <c r="A24" s="33">
        <v>11</v>
      </c>
      <c r="B24" s="32" t="s">
        <v>141</v>
      </c>
      <c r="C24" s="18">
        <f>1287855.6+245294.53</f>
        <v>1533150.1300000001</v>
      </c>
      <c r="D24" s="74"/>
      <c r="E24" s="74"/>
      <c r="F24" s="18">
        <v>2287855.6</v>
      </c>
      <c r="H24" s="34" t="s">
        <v>142</v>
      </c>
      <c r="I24" s="75"/>
      <c r="J24" s="34"/>
    </row>
    <row r="25" spans="1:16" x14ac:dyDescent="0.25">
      <c r="A25" s="33">
        <v>12</v>
      </c>
      <c r="B25" s="32" t="s">
        <v>143</v>
      </c>
      <c r="C25" s="18">
        <v>1143927.8</v>
      </c>
      <c r="D25" s="74"/>
      <c r="E25" s="74"/>
      <c r="F25" s="18">
        <v>1143927.8</v>
      </c>
      <c r="H25" s="34" t="s">
        <v>144</v>
      </c>
      <c r="I25" s="75"/>
      <c r="J25" s="34"/>
    </row>
    <row r="26" spans="1:16" x14ac:dyDescent="0.25">
      <c r="A26" s="33">
        <v>13</v>
      </c>
      <c r="B26" s="32" t="s">
        <v>145</v>
      </c>
      <c r="C26" s="18">
        <v>143927.79999999999</v>
      </c>
      <c r="D26" s="74"/>
      <c r="E26" s="74"/>
      <c r="F26" s="18">
        <v>1143927.8</v>
      </c>
      <c r="H26" s="34" t="s">
        <v>146</v>
      </c>
      <c r="I26" s="75"/>
      <c r="J26" s="34"/>
    </row>
    <row r="27" spans="1:16" x14ac:dyDescent="0.25">
      <c r="A27" s="33">
        <v>14</v>
      </c>
      <c r="B27" s="32" t="s">
        <v>147</v>
      </c>
      <c r="C27" s="18">
        <v>228785.56</v>
      </c>
      <c r="D27" s="74"/>
      <c r="E27" s="74"/>
      <c r="F27" s="18">
        <v>228785.56</v>
      </c>
      <c r="H27" s="34" t="s">
        <v>148</v>
      </c>
      <c r="I27" s="75"/>
      <c r="J27" s="34"/>
    </row>
    <row r="28" spans="1:16" x14ac:dyDescent="0.25">
      <c r="A28" s="33">
        <v>15</v>
      </c>
      <c r="B28" s="32" t="s">
        <v>149</v>
      </c>
      <c r="C28" s="18">
        <v>1715891.7</v>
      </c>
      <c r="D28" s="74"/>
      <c r="E28" s="74"/>
      <c r="F28" s="18">
        <v>1715891.7</v>
      </c>
      <c r="H28" s="34" t="s">
        <v>150</v>
      </c>
      <c r="I28" s="75"/>
      <c r="J28" s="34"/>
    </row>
    <row r="29" spans="1:16" x14ac:dyDescent="0.25">
      <c r="A29" s="33">
        <v>16</v>
      </c>
      <c r="B29" s="32" t="s">
        <v>151</v>
      </c>
      <c r="C29" s="18">
        <v>1487106.14</v>
      </c>
      <c r="D29" s="74"/>
      <c r="E29" s="74"/>
      <c r="F29" s="18">
        <v>1487106.14</v>
      </c>
      <c r="H29" s="34" t="s">
        <v>152</v>
      </c>
      <c r="I29" s="75"/>
      <c r="J29" s="34"/>
    </row>
    <row r="30" spans="1:16" x14ac:dyDescent="0.25">
      <c r="A30" s="33">
        <v>17</v>
      </c>
      <c r="B30" s="72" t="s">
        <v>153</v>
      </c>
      <c r="C30" s="18">
        <v>5000000</v>
      </c>
      <c r="D30" s="74"/>
      <c r="E30" s="74"/>
      <c r="F30" s="18">
        <v>6500000</v>
      </c>
      <c r="H30" s="136" t="s">
        <v>241</v>
      </c>
      <c r="I30" s="17" t="s">
        <v>121</v>
      </c>
      <c r="J30" s="76"/>
      <c r="L30" s="142"/>
      <c r="M30" s="142"/>
      <c r="N30" s="142"/>
      <c r="O30" s="34"/>
      <c r="P30" s="34"/>
    </row>
    <row r="31" spans="1:16" ht="13.8" thickBot="1" x14ac:dyDescent="0.3">
      <c r="A31" s="33"/>
      <c r="B31" s="59" t="s">
        <v>154</v>
      </c>
      <c r="C31" s="77">
        <f>SUM(C12:C30)</f>
        <v>234934572.53</v>
      </c>
      <c r="D31" s="78"/>
      <c r="E31" s="78"/>
      <c r="F31" s="77">
        <f>SUM(F12:F30)</f>
        <v>233894278</v>
      </c>
    </row>
    <row r="32" spans="1:16" x14ac:dyDescent="0.25">
      <c r="A32" s="33"/>
    </row>
    <row r="33" spans="1:10" ht="15.6" x14ac:dyDescent="0.3">
      <c r="A33" s="33"/>
      <c r="B33" s="44" t="s">
        <v>155</v>
      </c>
    </row>
    <row r="34" spans="1:10" x14ac:dyDescent="0.25">
      <c r="A34" s="33"/>
      <c r="B34" s="3" t="s">
        <v>156</v>
      </c>
    </row>
    <row r="35" spans="1:10" ht="26.4" x14ac:dyDescent="0.25">
      <c r="A35" s="33"/>
      <c r="B35" s="119" t="s">
        <v>200</v>
      </c>
      <c r="H35" s="135" t="s">
        <v>253</v>
      </c>
    </row>
    <row r="36" spans="1:10" ht="36.75" customHeight="1" x14ac:dyDescent="0.25">
      <c r="A36" s="33">
        <v>18</v>
      </c>
      <c r="B36" s="119" t="s">
        <v>201</v>
      </c>
      <c r="C36" s="18">
        <v>322000000</v>
      </c>
      <c r="F36" s="18">
        <v>320000000</v>
      </c>
      <c r="H36" s="135" t="s">
        <v>254</v>
      </c>
    </row>
    <row r="37" spans="1:10" ht="31.5" customHeight="1" x14ac:dyDescent="0.25">
      <c r="A37" s="33">
        <v>19</v>
      </c>
      <c r="B37" s="119" t="s">
        <v>202</v>
      </c>
      <c r="C37" s="18">
        <f>55000000</f>
        <v>55000000</v>
      </c>
      <c r="F37" s="18">
        <v>56000000</v>
      </c>
      <c r="H37" s="135" t="s">
        <v>255</v>
      </c>
      <c r="J37" s="79"/>
    </row>
    <row r="38" spans="1:10" ht="31.5" customHeight="1" x14ac:dyDescent="0.25">
      <c r="A38" s="33">
        <v>20</v>
      </c>
      <c r="B38" s="119" t="s">
        <v>203</v>
      </c>
      <c r="C38" s="18">
        <f>6000000+4649.65+50000</f>
        <v>6054649.6500000004</v>
      </c>
      <c r="F38" s="18">
        <f>6000000+4649.65</f>
        <v>6004649.6500000004</v>
      </c>
      <c r="H38" s="135" t="s">
        <v>256</v>
      </c>
    </row>
    <row r="39" spans="1:10" ht="31.5" customHeight="1" x14ac:dyDescent="0.25">
      <c r="A39" s="33">
        <v>21</v>
      </c>
      <c r="B39" s="119" t="s">
        <v>204</v>
      </c>
      <c r="C39" s="18">
        <f>950000+10000</f>
        <v>960000</v>
      </c>
      <c r="F39" s="18">
        <v>950000</v>
      </c>
      <c r="H39" s="135" t="s">
        <v>257</v>
      </c>
      <c r="I39" s="80"/>
      <c r="J39" s="80"/>
    </row>
    <row r="40" spans="1:10" ht="31.5" customHeight="1" x14ac:dyDescent="0.25">
      <c r="A40" s="33">
        <v>22</v>
      </c>
      <c r="B40" s="119" t="s">
        <v>205</v>
      </c>
      <c r="C40" s="18">
        <v>24200000</v>
      </c>
      <c r="F40" s="18">
        <v>24600000</v>
      </c>
      <c r="H40" s="135" t="s">
        <v>258</v>
      </c>
    </row>
    <row r="41" spans="1:10" ht="31.5" customHeight="1" x14ac:dyDescent="0.25">
      <c r="A41" s="33">
        <v>23</v>
      </c>
      <c r="B41" s="51" t="s">
        <v>206</v>
      </c>
      <c r="C41" s="18">
        <v>25000000</v>
      </c>
      <c r="F41" s="18">
        <v>23000000</v>
      </c>
      <c r="H41" s="135" t="s">
        <v>259</v>
      </c>
    </row>
    <row r="42" spans="1:10" ht="31.5" customHeight="1" x14ac:dyDescent="0.25">
      <c r="A42" s="33">
        <v>24</v>
      </c>
      <c r="B42" s="119" t="s">
        <v>207</v>
      </c>
      <c r="C42" s="18">
        <v>19900000</v>
      </c>
      <c r="F42" s="18">
        <v>19000000</v>
      </c>
      <c r="H42" s="135" t="s">
        <v>260</v>
      </c>
    </row>
    <row r="43" spans="1:10" ht="31.5" customHeight="1" x14ac:dyDescent="0.25">
      <c r="A43" s="33">
        <v>25</v>
      </c>
      <c r="B43" s="119" t="s">
        <v>208</v>
      </c>
      <c r="C43" s="18">
        <f>45000000-50000</f>
        <v>44950000</v>
      </c>
      <c r="F43" s="18">
        <f>42000000-45000</f>
        <v>41955000</v>
      </c>
      <c r="H43" s="135" t="s">
        <v>261</v>
      </c>
      <c r="I43" s="76"/>
    </row>
    <row r="44" spans="1:10" ht="39.6" x14ac:dyDescent="0.25">
      <c r="A44" s="33">
        <v>26</v>
      </c>
      <c r="B44" s="120" t="s">
        <v>209</v>
      </c>
      <c r="C44" s="29">
        <f>34000000+1035789+500000</f>
        <v>35535789</v>
      </c>
      <c r="F44" s="29">
        <f>34000000+1035789</f>
        <v>35035789</v>
      </c>
      <c r="H44" s="135" t="s">
        <v>262</v>
      </c>
      <c r="I44" s="56"/>
    </row>
    <row r="45" spans="1:10" x14ac:dyDescent="0.25">
      <c r="A45" s="33"/>
      <c r="B45" s="59" t="s">
        <v>157</v>
      </c>
      <c r="C45" s="37">
        <f>SUM(C36:C44)</f>
        <v>533600438.64999998</v>
      </c>
      <c r="D45" s="65"/>
      <c r="E45" s="65"/>
      <c r="F45" s="37">
        <f>SUM(F36:F44)</f>
        <v>526545438.64999998</v>
      </c>
    </row>
    <row r="46" spans="1:10" ht="13.8" thickBot="1" x14ac:dyDescent="0.3">
      <c r="A46" s="33"/>
      <c r="B46" s="59" t="s">
        <v>158</v>
      </c>
      <c r="C46" s="81">
        <f>+C31-C45</f>
        <v>-298665866.12</v>
      </c>
      <c r="D46" s="65"/>
      <c r="E46" s="65"/>
      <c r="F46" s="81">
        <f>+F31-F45</f>
        <v>-292651160.64999998</v>
      </c>
    </row>
    <row r="47" spans="1:10" x14ac:dyDescent="0.25">
      <c r="A47" s="33"/>
      <c r="C47" s="82"/>
    </row>
    <row r="48" spans="1:10" ht="15.6" x14ac:dyDescent="0.3">
      <c r="A48" s="33"/>
      <c r="B48" s="44" t="s">
        <v>159</v>
      </c>
      <c r="C48" s="82"/>
    </row>
    <row r="49" spans="1:16" x14ac:dyDescent="0.25">
      <c r="A49" s="33">
        <v>27</v>
      </c>
      <c r="B49" s="72" t="s">
        <v>160</v>
      </c>
      <c r="C49" s="18">
        <v>210655000</v>
      </c>
      <c r="D49" s="74"/>
      <c r="E49" s="74">
        <v>170615802.34</v>
      </c>
      <c r="F49" s="18">
        <v>250655000</v>
      </c>
      <c r="H49" s="34" t="s">
        <v>161</v>
      </c>
      <c r="I49" s="34"/>
    </row>
    <row r="50" spans="1:16" x14ac:dyDescent="0.25">
      <c r="A50" s="33"/>
      <c r="B50" s="72" t="s">
        <v>126</v>
      </c>
      <c r="C50" s="18"/>
      <c r="D50" s="74"/>
      <c r="E50" s="74"/>
      <c r="F50" s="18"/>
      <c r="H50" s="34"/>
    </row>
    <row r="51" spans="1:16" x14ac:dyDescent="0.25">
      <c r="A51" s="33">
        <v>29</v>
      </c>
      <c r="B51" s="32" t="s">
        <v>162</v>
      </c>
      <c r="C51" s="18">
        <v>6000000</v>
      </c>
      <c r="D51" s="74"/>
      <c r="E51" s="74"/>
      <c r="F51" s="18">
        <v>7000000</v>
      </c>
      <c r="H51" s="34" t="s">
        <v>163</v>
      </c>
      <c r="I51" s="83"/>
    </row>
    <row r="52" spans="1:16" x14ac:dyDescent="0.25">
      <c r="A52" s="33">
        <v>30</v>
      </c>
      <c r="B52" s="32" t="s">
        <v>129</v>
      </c>
      <c r="C52" s="18"/>
      <c r="D52" s="74"/>
      <c r="E52" s="74"/>
      <c r="F52" s="18"/>
      <c r="H52" s="34"/>
      <c r="I52" s="56"/>
    </row>
    <row r="53" spans="1:16" x14ac:dyDescent="0.25">
      <c r="A53" s="33">
        <v>31</v>
      </c>
      <c r="B53" s="32" t="s">
        <v>164</v>
      </c>
      <c r="C53" s="18">
        <v>4000000</v>
      </c>
      <c r="D53" s="74"/>
      <c r="E53" s="74"/>
      <c r="F53" s="18">
        <v>5000000</v>
      </c>
      <c r="H53" s="34" t="s">
        <v>165</v>
      </c>
    </row>
    <row r="54" spans="1:16" x14ac:dyDescent="0.25">
      <c r="A54" s="33">
        <v>32</v>
      </c>
      <c r="B54" s="32" t="s">
        <v>132</v>
      </c>
      <c r="C54" s="18">
        <v>4000000</v>
      </c>
      <c r="D54" s="74"/>
      <c r="E54" s="74"/>
      <c r="F54" s="18">
        <v>7000000</v>
      </c>
      <c r="H54" s="34" t="s">
        <v>166</v>
      </c>
    </row>
    <row r="55" spans="1:16" x14ac:dyDescent="0.25">
      <c r="A55" s="33">
        <v>33</v>
      </c>
      <c r="B55" s="72" t="s">
        <v>167</v>
      </c>
      <c r="C55" s="18">
        <v>67060722</v>
      </c>
      <c r="D55" s="74"/>
      <c r="E55" s="74"/>
      <c r="F55" s="18">
        <v>66560722</v>
      </c>
      <c r="H55" s="34" t="s">
        <v>263</v>
      </c>
    </row>
    <row r="56" spans="1:16" ht="33.75" customHeight="1" x14ac:dyDescent="0.25">
      <c r="A56" s="33">
        <v>34</v>
      </c>
      <c r="B56" s="72" t="s">
        <v>168</v>
      </c>
      <c r="C56" s="18">
        <v>4500000</v>
      </c>
      <c r="D56" s="74"/>
      <c r="E56" s="74"/>
      <c r="F56" s="18">
        <v>5500000</v>
      </c>
      <c r="H56" s="135" t="s">
        <v>264</v>
      </c>
      <c r="I56" s="76"/>
      <c r="K56" s="34"/>
      <c r="L56" s="34"/>
      <c r="M56" s="34"/>
      <c r="N56" s="84"/>
      <c r="O56" s="34"/>
      <c r="P56" s="84"/>
    </row>
    <row r="57" spans="1:16" ht="12" customHeight="1" x14ac:dyDescent="0.25">
      <c r="A57" s="33">
        <v>35</v>
      </c>
      <c r="B57" s="72" t="s">
        <v>169</v>
      </c>
      <c r="C57" s="18">
        <v>-4000000</v>
      </c>
      <c r="D57" s="74"/>
      <c r="E57" s="74"/>
      <c r="F57" s="18">
        <v>-4000000</v>
      </c>
      <c r="H57" s="34" t="s">
        <v>170</v>
      </c>
      <c r="I57" s="34"/>
      <c r="J57" s="73"/>
      <c r="K57" s="34"/>
      <c r="L57" s="84"/>
    </row>
    <row r="58" spans="1:16" x14ac:dyDescent="0.25">
      <c r="A58" s="33">
        <v>36</v>
      </c>
      <c r="B58" s="72" t="s">
        <v>171</v>
      </c>
      <c r="C58" s="29">
        <v>7000000</v>
      </c>
      <c r="D58" s="74"/>
      <c r="E58" s="74"/>
      <c r="F58" s="29">
        <v>5000000</v>
      </c>
      <c r="H58" s="3" t="s">
        <v>232</v>
      </c>
      <c r="I58" s="56"/>
      <c r="K58" s="46"/>
      <c r="L58" s="34"/>
    </row>
    <row r="59" spans="1:16" ht="13.8" thickBot="1" x14ac:dyDescent="0.3">
      <c r="A59" s="33"/>
      <c r="B59" s="22" t="s">
        <v>172</v>
      </c>
      <c r="C59" s="81">
        <f>SUM(C49:C58)</f>
        <v>299215722</v>
      </c>
      <c r="D59" s="85"/>
      <c r="E59" s="85"/>
      <c r="F59" s="81">
        <f>SUM(F49:F58)</f>
        <v>342715722</v>
      </c>
    </row>
    <row r="60" spans="1:16" ht="43.5" customHeight="1" x14ac:dyDescent="0.25">
      <c r="A60" s="33"/>
      <c r="B60" s="86" t="s">
        <v>173</v>
      </c>
      <c r="C60" s="85">
        <f>SUM(C46+C59)</f>
        <v>549855.87999999523</v>
      </c>
      <c r="D60" s="85"/>
      <c r="E60" s="85"/>
      <c r="F60" s="85">
        <f>SUM(F46+F59)</f>
        <v>50064561.350000024</v>
      </c>
    </row>
    <row r="61" spans="1:16" x14ac:dyDescent="0.25">
      <c r="A61" s="33"/>
      <c r="B61" s="72"/>
      <c r="C61" s="74"/>
      <c r="D61" s="74"/>
      <c r="E61" s="74"/>
      <c r="F61" s="74"/>
    </row>
    <row r="62" spans="1:16" x14ac:dyDescent="0.25">
      <c r="A62" s="33"/>
      <c r="B62" s="72" t="s">
        <v>174</v>
      </c>
      <c r="C62" s="74"/>
      <c r="D62" s="74"/>
      <c r="E62" s="74"/>
      <c r="F62" s="87"/>
    </row>
    <row r="63" spans="1:16" x14ac:dyDescent="0.25">
      <c r="A63" s="33">
        <v>37</v>
      </c>
      <c r="B63" s="32" t="s">
        <v>162</v>
      </c>
      <c r="C63" s="18">
        <v>3000000</v>
      </c>
      <c r="D63" s="74"/>
      <c r="E63" s="74"/>
      <c r="F63" s="18">
        <v>2000000</v>
      </c>
      <c r="H63" s="3" t="s">
        <v>175</v>
      </c>
    </row>
    <row r="64" spans="1:16" x14ac:dyDescent="0.25">
      <c r="A64" s="33">
        <v>38</v>
      </c>
      <c r="B64" s="32" t="s">
        <v>164</v>
      </c>
      <c r="C64" s="18">
        <v>2000000</v>
      </c>
      <c r="D64" s="74"/>
      <c r="E64" s="74"/>
      <c r="F64" s="18">
        <v>4000000</v>
      </c>
      <c r="H64" s="3" t="s">
        <v>176</v>
      </c>
    </row>
    <row r="65" spans="1:8" x14ac:dyDescent="0.25">
      <c r="A65" s="33">
        <v>39</v>
      </c>
      <c r="B65" s="32" t="s">
        <v>132</v>
      </c>
      <c r="C65" s="18">
        <v>500000</v>
      </c>
      <c r="D65" s="74"/>
      <c r="E65" s="74"/>
      <c r="F65" s="18"/>
      <c r="H65" s="3" t="s">
        <v>177</v>
      </c>
    </row>
    <row r="66" spans="1:8" x14ac:dyDescent="0.25">
      <c r="A66" s="33">
        <v>40</v>
      </c>
      <c r="B66" s="72" t="s">
        <v>178</v>
      </c>
      <c r="C66" s="18"/>
      <c r="D66" s="74"/>
      <c r="E66" s="74"/>
      <c r="F66" s="18"/>
      <c r="H66" s="3" t="s">
        <v>265</v>
      </c>
    </row>
    <row r="67" spans="1:8" ht="13.8" thickBot="1" x14ac:dyDescent="0.3">
      <c r="A67" s="33">
        <v>41</v>
      </c>
      <c r="B67" s="72" t="s">
        <v>179</v>
      </c>
      <c r="C67" s="18"/>
      <c r="D67" s="74"/>
      <c r="E67" s="74"/>
      <c r="F67" s="18"/>
      <c r="H67" s="3" t="s">
        <v>180</v>
      </c>
    </row>
    <row r="68" spans="1:8" ht="13.8" thickBot="1" x14ac:dyDescent="0.3">
      <c r="A68" s="33"/>
      <c r="B68" s="59" t="s">
        <v>181</v>
      </c>
      <c r="C68" s="88">
        <f>SUM(C62:C65)</f>
        <v>5500000</v>
      </c>
      <c r="D68" s="85"/>
      <c r="E68" s="85"/>
      <c r="F68" s="88">
        <f>SUM(F62:F65)</f>
        <v>6000000</v>
      </c>
    </row>
    <row r="69" spans="1:8" ht="13.8" thickBot="1" x14ac:dyDescent="0.3">
      <c r="B69" s="59" t="s">
        <v>182</v>
      </c>
      <c r="C69" s="88">
        <f>SUM(C60+C68)</f>
        <v>6049855.8799999952</v>
      </c>
      <c r="D69" s="85"/>
      <c r="E69" s="85"/>
      <c r="F69" s="88">
        <f>SUM(F60+F68)</f>
        <v>56064561.350000024</v>
      </c>
    </row>
    <row r="70" spans="1:8" x14ac:dyDescent="0.25">
      <c r="C70" s="82"/>
    </row>
    <row r="71" spans="1:8" ht="15.6" x14ac:dyDescent="0.3">
      <c r="B71" s="44" t="s">
        <v>183</v>
      </c>
      <c r="C71" s="82"/>
    </row>
    <row r="72" spans="1:8" x14ac:dyDescent="0.25">
      <c r="A72" s="33">
        <v>42</v>
      </c>
      <c r="B72" s="3" t="s">
        <v>184</v>
      </c>
      <c r="C72" s="89">
        <f>+F75</f>
        <v>514409561.35000002</v>
      </c>
      <c r="D72" s="89"/>
      <c r="E72" s="89"/>
      <c r="F72" s="89">
        <v>458345000</v>
      </c>
      <c r="H72" s="56" t="s">
        <v>185</v>
      </c>
    </row>
    <row r="73" spans="1:8" x14ac:dyDescent="0.25">
      <c r="B73" s="3" t="s">
        <v>186</v>
      </c>
      <c r="C73" s="38">
        <v>-871955.53</v>
      </c>
      <c r="D73" s="89"/>
      <c r="E73" s="89"/>
      <c r="F73" s="38"/>
    </row>
    <row r="74" spans="1:8" ht="13.8" thickBot="1" x14ac:dyDescent="0.3">
      <c r="B74" s="3" t="s">
        <v>187</v>
      </c>
      <c r="C74" s="90">
        <f>SUM(C72:C73)</f>
        <v>513537605.82000005</v>
      </c>
      <c r="D74" s="91"/>
      <c r="E74" s="91"/>
      <c r="F74" s="90">
        <f>SUM(F72:F73)</f>
        <v>458345000</v>
      </c>
    </row>
    <row r="75" spans="1:8" ht="13.8" thickBot="1" x14ac:dyDescent="0.3">
      <c r="B75" s="3" t="s">
        <v>188</v>
      </c>
      <c r="C75" s="90">
        <f>+C69+C74</f>
        <v>519587461.70000005</v>
      </c>
      <c r="D75" s="91"/>
      <c r="E75" s="91"/>
      <c r="F75" s="90">
        <f>SUM(F69+F74)</f>
        <v>514409561.35000002</v>
      </c>
    </row>
    <row r="78" spans="1:8" x14ac:dyDescent="0.25">
      <c r="H78" s="74"/>
    </row>
    <row r="79" spans="1:8" x14ac:dyDescent="0.25">
      <c r="B79" s="65"/>
      <c r="H79" s="74"/>
    </row>
    <row r="80" spans="1:8" x14ac:dyDescent="0.25">
      <c r="B80" s="67"/>
    </row>
    <row r="84" spans="2:7" x14ac:dyDescent="0.25">
      <c r="B84" s="1" t="s">
        <v>189</v>
      </c>
      <c r="C84" s="31">
        <f>+C75</f>
        <v>519587461.70000005</v>
      </c>
      <c r="D84" s="31"/>
      <c r="F84" s="74">
        <f>+F75</f>
        <v>514409561.35000002</v>
      </c>
    </row>
    <row r="85" spans="2:7" x14ac:dyDescent="0.25">
      <c r="B85" s="3" t="s">
        <v>190</v>
      </c>
      <c r="C85" s="92">
        <f>+'Statement of Net Position'!C83</f>
        <v>0</v>
      </c>
      <c r="D85" s="92"/>
      <c r="F85" s="93">
        <f>+'Statement of Net Position'!E83</f>
        <v>0</v>
      </c>
    </row>
    <row r="86" spans="2:7" ht="13.8" thickBot="1" x14ac:dyDescent="0.3">
      <c r="B86" s="1" t="s">
        <v>191</v>
      </c>
      <c r="C86" s="94">
        <f>SUM(C84-C85)</f>
        <v>519587461.70000005</v>
      </c>
      <c r="D86" s="31"/>
      <c r="F86" s="95">
        <f>-SUM(F84-F85)</f>
        <v>-514409561.35000002</v>
      </c>
    </row>
    <row r="87" spans="2:7" ht="13.8" thickTop="1" x14ac:dyDescent="0.25"/>
    <row r="89" spans="2:7" x14ac:dyDescent="0.25">
      <c r="B89" s="121" t="s">
        <v>211</v>
      </c>
    </row>
    <row r="90" spans="2:7" x14ac:dyDescent="0.25">
      <c r="B90" s="1"/>
    </row>
    <row r="91" spans="2:7" x14ac:dyDescent="0.25">
      <c r="B91" s="3" t="s">
        <v>212</v>
      </c>
      <c r="G91" s="97"/>
    </row>
    <row r="92" spans="2:7" x14ac:dyDescent="0.25">
      <c r="B92" s="3" t="s">
        <v>213</v>
      </c>
      <c r="G92" s="97"/>
    </row>
    <row r="93" spans="2:7" x14ac:dyDescent="0.25">
      <c r="B93" s="3" t="s">
        <v>214</v>
      </c>
      <c r="G93" s="97"/>
    </row>
    <row r="94" spans="2:7" x14ac:dyDescent="0.25">
      <c r="B94" s="3" t="s">
        <v>215</v>
      </c>
      <c r="G94" s="97"/>
    </row>
    <row r="95" spans="2:7" x14ac:dyDescent="0.25">
      <c r="B95" s="1"/>
    </row>
    <row r="96" spans="2:7" x14ac:dyDescent="0.25">
      <c r="B96" s="3" t="s">
        <v>216</v>
      </c>
      <c r="G96" s="97"/>
    </row>
    <row r="97" spans="2:8" x14ac:dyDescent="0.25">
      <c r="B97" s="3" t="s">
        <v>217</v>
      </c>
      <c r="G97" s="97"/>
    </row>
    <row r="98" spans="2:8" x14ac:dyDescent="0.25">
      <c r="B98" s="1"/>
    </row>
    <row r="99" spans="2:8" x14ac:dyDescent="0.25">
      <c r="B99" s="1" t="s">
        <v>218</v>
      </c>
      <c r="C99" s="1"/>
      <c r="D99" s="1"/>
      <c r="E99" s="1"/>
      <c r="F99" s="1"/>
      <c r="G99" s="98"/>
      <c r="H99" s="1"/>
    </row>
    <row r="100" spans="2:8" x14ac:dyDescent="0.25">
      <c r="B100" s="1" t="s">
        <v>219</v>
      </c>
      <c r="C100" s="1"/>
      <c r="D100" s="1"/>
      <c r="E100" s="1"/>
      <c r="F100" s="1"/>
      <c r="G100" s="98"/>
      <c r="H100" s="1"/>
    </row>
    <row r="101" spans="2:8" x14ac:dyDescent="0.25">
      <c r="B101" s="1" t="s">
        <v>220</v>
      </c>
      <c r="C101" s="1"/>
      <c r="D101" s="1"/>
      <c r="E101" s="1"/>
      <c r="F101" s="1"/>
      <c r="G101" s="98"/>
      <c r="H101" s="1"/>
    </row>
    <row r="102" spans="2:8" x14ac:dyDescent="0.25">
      <c r="B102" s="1" t="s">
        <v>221</v>
      </c>
      <c r="C102" s="1"/>
      <c r="D102" s="1"/>
      <c r="E102" s="1"/>
      <c r="F102" s="1"/>
      <c r="G102" s="98"/>
      <c r="H102" s="1"/>
    </row>
    <row r="103" spans="2:8" x14ac:dyDescent="0.25">
      <c r="B103" s="1" t="s">
        <v>222</v>
      </c>
      <c r="C103" s="1"/>
      <c r="D103" s="1"/>
      <c r="E103" s="1"/>
      <c r="F103" s="1"/>
      <c r="G103" s="98"/>
      <c r="H103" s="1"/>
    </row>
  </sheetData>
  <mergeCells count="4">
    <mergeCell ref="B1:F1"/>
    <mergeCell ref="B2:F2"/>
    <mergeCell ref="B4:F4"/>
    <mergeCell ref="L30:N30"/>
  </mergeCells>
  <pageMargins left="0.63" right="0.35" top="0.77" bottom="0.77" header="0.5" footer="0.5"/>
  <pageSetup scale="46" orientation="portrait" r:id="rId1"/>
  <headerFooter alignWithMargins="0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2016 Changes</vt:lpstr>
      <vt:lpstr>Statement of Net Position</vt:lpstr>
      <vt:lpstr>Revenues &amp; Expenditures </vt:lpstr>
      <vt:lpstr>'Revenues &amp; Expenditures '!Print_Area</vt:lpstr>
      <vt:lpstr>'Statement of Net Position'!Print_Area</vt:lpstr>
      <vt:lpstr>'Revenues &amp; Expenditures '!Print_Titles</vt:lpstr>
      <vt:lpstr>'Statement of Net Position'!Print_Titles</vt:lpstr>
    </vt:vector>
  </TitlesOfParts>
  <Company>University System of Georgia Board of Regents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</dc:creator>
  <cp:lastModifiedBy>Kelly Saxon</cp:lastModifiedBy>
  <cp:lastPrinted>2016-04-19T15:12:51Z</cp:lastPrinted>
  <dcterms:created xsi:type="dcterms:W3CDTF">2016-03-18T17:20:17Z</dcterms:created>
  <dcterms:modified xsi:type="dcterms:W3CDTF">2017-05-19T17:53:26Z</dcterms:modified>
</cp:coreProperties>
</file>